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1320" yWindow="0" windowWidth="25620" windowHeight="12816" tabRatio="500"/>
  </bookViews>
  <sheets>
    <sheet name="Index 1-Student Achievement" sheetId="1" r:id="rId1"/>
    <sheet name="Index 2- Student Progress" sheetId="2" r:id="rId2"/>
    <sheet name="Index 3 - Closing Perform Gaps" sheetId="3" r:id="rId3"/>
    <sheet name="Index 4-Postsecondary Readiness" sheetId="4" r:id="rId4"/>
    <sheet name="Performance Index Target" sheetId="5" r:id="rId5"/>
    <sheet name="ELL Accountability" sheetId="6" r:id="rId6"/>
  </sheets>
  <definedNames>
    <definedName name="_xlnm.Print_Titles" localSheetId="2">'Index 3 - Closing Perform Gaps'!$1:$3</definedName>
  </definedNames>
  <calcPr calcId="145621" iterate="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24" i="1" l="1"/>
  <c r="L23" i="1"/>
  <c r="L17" i="1"/>
  <c r="L18" i="1"/>
  <c r="Q53" i="2"/>
  <c r="Q58" i="2"/>
  <c r="R53" i="2"/>
  <c r="R58" i="2"/>
  <c r="S53" i="2"/>
  <c r="S58" i="2"/>
  <c r="T53" i="2"/>
  <c r="T58" i="2"/>
  <c r="U53" i="2"/>
  <c r="U58" i="2"/>
  <c r="V53" i="2"/>
  <c r="V58" i="2"/>
  <c r="W53" i="2"/>
  <c r="W58" i="2"/>
  <c r="X53" i="2"/>
  <c r="X58" i="2"/>
  <c r="Y53" i="2"/>
  <c r="Y58" i="2"/>
  <c r="Q46" i="2"/>
  <c r="R46" i="2"/>
  <c r="S46" i="2"/>
  <c r="T46" i="2"/>
  <c r="U46" i="2"/>
  <c r="V46" i="2"/>
  <c r="W46" i="2"/>
  <c r="X46" i="2"/>
  <c r="Y46" i="2"/>
  <c r="Q34" i="2"/>
  <c r="R34" i="2"/>
  <c r="S34" i="2"/>
  <c r="T34" i="2"/>
  <c r="U34" i="2"/>
  <c r="V34" i="2"/>
  <c r="W34" i="2"/>
  <c r="X34" i="2"/>
  <c r="Y34" i="2"/>
  <c r="Q22" i="2"/>
  <c r="R22" i="2"/>
  <c r="S22" i="2"/>
  <c r="T22" i="2"/>
  <c r="U22" i="2"/>
  <c r="V22" i="2"/>
  <c r="W22" i="2"/>
  <c r="X22" i="2"/>
  <c r="Y22" i="2"/>
  <c r="Q10" i="2"/>
  <c r="R10" i="2"/>
  <c r="S10" i="2"/>
  <c r="T10" i="2"/>
  <c r="U10" i="2"/>
  <c r="V10" i="2"/>
  <c r="W10" i="2"/>
  <c r="X10" i="2"/>
  <c r="Y10" i="2"/>
  <c r="C53" i="2"/>
  <c r="C58" i="2"/>
  <c r="D53" i="2"/>
  <c r="D58" i="2"/>
  <c r="E53" i="2"/>
  <c r="E58" i="2"/>
  <c r="F53" i="2"/>
  <c r="F58" i="2"/>
  <c r="G53" i="2"/>
  <c r="G58" i="2"/>
  <c r="H53" i="2"/>
  <c r="H58" i="2"/>
  <c r="I53" i="2"/>
  <c r="I58" i="2"/>
  <c r="J53" i="2"/>
  <c r="J58" i="2"/>
  <c r="K53" i="2"/>
  <c r="K58" i="2"/>
  <c r="C46" i="2"/>
  <c r="D46" i="2"/>
  <c r="E46" i="2"/>
  <c r="F46" i="2"/>
  <c r="G46" i="2"/>
  <c r="H46" i="2"/>
  <c r="I46" i="2"/>
  <c r="J46" i="2"/>
  <c r="K46" i="2"/>
  <c r="C34" i="2"/>
  <c r="D34" i="2"/>
  <c r="E34" i="2"/>
  <c r="F34" i="2"/>
  <c r="G34" i="2"/>
  <c r="H34" i="2"/>
  <c r="I34" i="2"/>
  <c r="J34" i="2"/>
  <c r="K34" i="2"/>
  <c r="C22" i="2"/>
  <c r="D22" i="2"/>
  <c r="E22" i="2"/>
  <c r="F22" i="2"/>
  <c r="G22" i="2"/>
  <c r="H22" i="2"/>
  <c r="I22" i="2"/>
  <c r="J22" i="2"/>
  <c r="K22" i="2"/>
  <c r="C10" i="2"/>
  <c r="D10" i="2"/>
  <c r="E10" i="2"/>
  <c r="F10" i="2"/>
  <c r="G10" i="2"/>
  <c r="H10" i="2"/>
  <c r="I10" i="2"/>
  <c r="J10" i="2"/>
  <c r="K10" i="2"/>
  <c r="B10" i="2"/>
  <c r="Q43" i="3"/>
  <c r="R43" i="3"/>
  <c r="P43" i="3"/>
  <c r="Q42" i="3"/>
  <c r="R42" i="3"/>
  <c r="P42" i="3"/>
  <c r="Q41" i="3"/>
  <c r="R41" i="3"/>
  <c r="P41" i="3"/>
  <c r="AO25" i="3"/>
  <c r="Q22" i="3"/>
  <c r="R22" i="3"/>
  <c r="P26" i="3"/>
  <c r="Q26" i="3"/>
  <c r="P27" i="3"/>
  <c r="Q27" i="3"/>
  <c r="P28" i="3"/>
  <c r="Q28" i="3"/>
  <c r="P53" i="2"/>
  <c r="P58" i="2"/>
  <c r="P46" i="2"/>
  <c r="P34" i="2"/>
  <c r="P22" i="2"/>
  <c r="P10" i="2"/>
  <c r="B53" i="2"/>
  <c r="B56" i="2"/>
  <c r="B58" i="2"/>
  <c r="B46" i="2"/>
  <c r="B34" i="2"/>
  <c r="B22" i="2"/>
  <c r="L38" i="4"/>
  <c r="M39" i="4"/>
  <c r="B77" i="4"/>
  <c r="L34" i="4"/>
  <c r="M35" i="4"/>
  <c r="B76" i="4"/>
  <c r="M30" i="4"/>
  <c r="L28" i="4"/>
  <c r="L29" i="4"/>
  <c r="L30" i="4"/>
  <c r="M31" i="4"/>
  <c r="L60" i="4"/>
  <c r="L61" i="4"/>
  <c r="L62" i="4"/>
  <c r="M62" i="4"/>
  <c r="M63" i="4"/>
  <c r="B75" i="4"/>
  <c r="L5" i="4"/>
  <c r="M6" i="4"/>
  <c r="L12" i="4"/>
  <c r="M13" i="4"/>
  <c r="L24" i="4"/>
  <c r="M25" i="4"/>
  <c r="L56" i="4"/>
  <c r="M57" i="4"/>
  <c r="B74" i="4"/>
  <c r="K14" i="5"/>
  <c r="K7" i="5"/>
  <c r="L74" i="4"/>
  <c r="L75" i="4"/>
  <c r="L76" i="4"/>
  <c r="L77" i="4"/>
  <c r="L78" i="4"/>
  <c r="B66" i="4"/>
  <c r="L66" i="4"/>
  <c r="B67" i="4"/>
  <c r="L67" i="4"/>
  <c r="L68" i="4"/>
  <c r="B42" i="4"/>
  <c r="L42" i="4"/>
  <c r="B43" i="4"/>
  <c r="L43" i="4"/>
  <c r="B44" i="4"/>
  <c r="L44" i="4"/>
  <c r="B45" i="4"/>
  <c r="L45" i="4"/>
  <c r="L46" i="4"/>
  <c r="B18" i="3"/>
  <c r="AD43" i="3"/>
  <c r="AE43" i="3"/>
  <c r="AF43" i="3"/>
  <c r="AE42" i="3"/>
  <c r="AE41" i="3"/>
  <c r="AE44" i="3"/>
  <c r="AE45" i="3"/>
  <c r="AE46" i="3"/>
  <c r="AD42" i="3"/>
  <c r="AD41" i="3"/>
  <c r="AD44" i="3"/>
  <c r="AD45" i="3"/>
  <c r="AD46" i="3"/>
  <c r="AE35" i="3"/>
  <c r="AE36" i="3"/>
  <c r="AE37" i="3"/>
  <c r="AD35" i="3"/>
  <c r="AD36" i="3"/>
  <c r="AD37" i="3"/>
  <c r="AE26" i="3"/>
  <c r="AE27" i="3"/>
  <c r="AE28" i="3"/>
  <c r="AD26" i="3"/>
  <c r="AD27" i="3"/>
  <c r="AD28" i="3"/>
  <c r="AE17" i="3"/>
  <c r="AE18" i="3"/>
  <c r="AE19" i="3"/>
  <c r="AD17" i="3"/>
  <c r="AD18" i="3"/>
  <c r="AD19" i="3"/>
  <c r="W43" i="3"/>
  <c r="X43" i="3"/>
  <c r="Y43" i="3"/>
  <c r="X42" i="3"/>
  <c r="X41" i="3"/>
  <c r="X44" i="3"/>
  <c r="X45" i="3"/>
  <c r="X46" i="3"/>
  <c r="W42" i="3"/>
  <c r="W41" i="3"/>
  <c r="W44" i="3"/>
  <c r="W45" i="3"/>
  <c r="W46" i="3"/>
  <c r="X35" i="3"/>
  <c r="X36" i="3"/>
  <c r="X37" i="3"/>
  <c r="W35" i="3"/>
  <c r="W36" i="3"/>
  <c r="W37" i="3"/>
  <c r="X26" i="3"/>
  <c r="X27" i="3"/>
  <c r="X28" i="3"/>
  <c r="W26" i="3"/>
  <c r="W27" i="3"/>
  <c r="W28" i="3"/>
  <c r="X17" i="3"/>
  <c r="X18" i="3"/>
  <c r="X19" i="3"/>
  <c r="W17" i="3"/>
  <c r="W18" i="3"/>
  <c r="W19" i="3"/>
  <c r="X8" i="3"/>
  <c r="X9" i="3"/>
  <c r="X10" i="3"/>
  <c r="W8" i="3"/>
  <c r="W9" i="3"/>
  <c r="W10" i="3"/>
  <c r="I43" i="3"/>
  <c r="J43" i="3"/>
  <c r="K43" i="3"/>
  <c r="D43" i="3"/>
  <c r="C43" i="3"/>
  <c r="B43" i="3"/>
  <c r="Q44" i="3"/>
  <c r="Q45" i="3"/>
  <c r="Q46" i="3"/>
  <c r="P44" i="3"/>
  <c r="P45" i="3"/>
  <c r="P46" i="3"/>
  <c r="Q35" i="3"/>
  <c r="Q36" i="3"/>
  <c r="Q37" i="3"/>
  <c r="P35" i="3"/>
  <c r="P36" i="3"/>
  <c r="P37" i="3"/>
  <c r="Q17" i="3"/>
  <c r="Q18" i="3"/>
  <c r="Q19" i="3"/>
  <c r="P17" i="3"/>
  <c r="P18" i="3"/>
  <c r="P19" i="3"/>
  <c r="Q8" i="3"/>
  <c r="Q9" i="3"/>
  <c r="Q10" i="3"/>
  <c r="P8" i="3"/>
  <c r="P9" i="3"/>
  <c r="P10" i="3"/>
  <c r="J42" i="3"/>
  <c r="J41" i="3"/>
  <c r="J44" i="3"/>
  <c r="J45" i="3"/>
  <c r="J46" i="3"/>
  <c r="I42" i="3"/>
  <c r="I41" i="3"/>
  <c r="I44" i="3"/>
  <c r="I45" i="3"/>
  <c r="I46" i="3"/>
  <c r="J35" i="3"/>
  <c r="J36" i="3"/>
  <c r="J37" i="3"/>
  <c r="I35" i="3"/>
  <c r="I36" i="3"/>
  <c r="I37" i="3"/>
  <c r="J26" i="3"/>
  <c r="J27" i="3"/>
  <c r="J28" i="3"/>
  <c r="I26" i="3"/>
  <c r="I27" i="3"/>
  <c r="I28" i="3"/>
  <c r="J17" i="3"/>
  <c r="J18" i="3"/>
  <c r="J19" i="3"/>
  <c r="I18" i="3"/>
  <c r="J8" i="3"/>
  <c r="J9" i="3"/>
  <c r="J10" i="3"/>
  <c r="I9" i="3"/>
  <c r="C41" i="3"/>
  <c r="C45" i="3"/>
  <c r="C42" i="3"/>
  <c r="C44" i="3"/>
  <c r="C46" i="3"/>
  <c r="C35" i="3"/>
  <c r="C36" i="3"/>
  <c r="C37" i="3"/>
  <c r="C26" i="3"/>
  <c r="C27" i="3"/>
  <c r="C28" i="3"/>
  <c r="C17" i="3"/>
  <c r="C18" i="3"/>
  <c r="C19" i="3"/>
  <c r="C8" i="3"/>
  <c r="C9" i="3"/>
  <c r="C10" i="3"/>
  <c r="B41" i="3"/>
  <c r="B45" i="3"/>
  <c r="B36" i="3"/>
  <c r="B27" i="3"/>
  <c r="B9" i="3"/>
  <c r="B8" i="3"/>
  <c r="AL45" i="3"/>
  <c r="AL36" i="3"/>
  <c r="AL27" i="3"/>
  <c r="AL18" i="3"/>
  <c r="AJ41" i="3"/>
  <c r="AJ42" i="3"/>
  <c r="AJ43" i="3"/>
  <c r="AJ44" i="3"/>
  <c r="AJ45" i="3"/>
  <c r="AM40" i="3"/>
  <c r="AL40" i="3"/>
  <c r="AF40" i="3"/>
  <c r="AE40" i="3"/>
  <c r="Y40" i="3"/>
  <c r="X40" i="3"/>
  <c r="R40" i="3"/>
  <c r="Q40" i="3"/>
  <c r="K40" i="3"/>
  <c r="J40" i="3"/>
  <c r="AM31" i="3"/>
  <c r="AL31" i="3"/>
  <c r="AF31" i="3"/>
  <c r="AE31" i="3"/>
  <c r="Y31" i="3"/>
  <c r="X31" i="3"/>
  <c r="R31" i="3"/>
  <c r="Q31" i="3"/>
  <c r="K31" i="3"/>
  <c r="J31" i="3"/>
  <c r="AM22" i="3"/>
  <c r="AL22" i="3"/>
  <c r="AF22" i="3"/>
  <c r="AE22" i="3"/>
  <c r="Y22" i="3"/>
  <c r="X22" i="3"/>
  <c r="K22" i="3"/>
  <c r="J22" i="3"/>
  <c r="AM13" i="3"/>
  <c r="AL13" i="3"/>
  <c r="AF13" i="3"/>
  <c r="AE13" i="3"/>
  <c r="Y13" i="3"/>
  <c r="X13" i="3"/>
  <c r="R13" i="3"/>
  <c r="Q13" i="3"/>
  <c r="K13" i="3"/>
  <c r="J13" i="3"/>
  <c r="AM4" i="3"/>
  <c r="AL4" i="3"/>
  <c r="Y4" i="3"/>
  <c r="X4" i="3"/>
  <c r="R4" i="3"/>
  <c r="Q4" i="3"/>
  <c r="K4" i="3"/>
  <c r="J4" i="3"/>
  <c r="AJ8" i="3"/>
  <c r="AJ7" i="3"/>
  <c r="AJ6" i="3"/>
  <c r="AJ5" i="3"/>
  <c r="AJ18" i="3"/>
  <c r="AJ17" i="3"/>
  <c r="AJ16" i="3"/>
  <c r="AJ15" i="3"/>
  <c r="AJ14" i="3"/>
  <c r="AJ27" i="3"/>
  <c r="AJ26" i="3"/>
  <c r="AJ25" i="3"/>
  <c r="AJ24" i="3"/>
  <c r="AJ23" i="3"/>
  <c r="AJ36" i="3"/>
  <c r="AJ35" i="3"/>
  <c r="AJ34" i="3"/>
  <c r="AJ33" i="3"/>
  <c r="AJ32" i="3"/>
  <c r="AD6" i="2"/>
  <c r="AD5" i="2"/>
  <c r="AD18" i="2"/>
  <c r="AD17" i="2"/>
  <c r="AD30" i="2"/>
  <c r="AD29" i="2"/>
  <c r="AD42" i="2"/>
  <c r="AD41" i="2"/>
  <c r="AD53" i="2"/>
  <c r="AD54" i="2"/>
  <c r="B55" i="2"/>
  <c r="R56" i="2"/>
  <c r="F56" i="2"/>
  <c r="H56" i="2"/>
  <c r="B30" i="1"/>
  <c r="D29" i="1"/>
  <c r="B29" i="1"/>
  <c r="C9" i="2"/>
  <c r="D9" i="2"/>
  <c r="E9" i="2"/>
  <c r="F9" i="2"/>
  <c r="G9" i="2"/>
  <c r="H9" i="2"/>
  <c r="I9" i="2"/>
  <c r="J9" i="2"/>
  <c r="K9" i="2"/>
  <c r="C11" i="2"/>
  <c r="D11" i="2"/>
  <c r="E11" i="2"/>
  <c r="F11" i="2"/>
  <c r="G11" i="2"/>
  <c r="H11" i="2"/>
  <c r="I11" i="2"/>
  <c r="J11" i="2"/>
  <c r="K11" i="2"/>
  <c r="K35" i="5"/>
  <c r="K32" i="5"/>
  <c r="K28" i="5"/>
  <c r="K25" i="5"/>
  <c r="K21" i="5"/>
  <c r="K18" i="5"/>
  <c r="K11" i="5"/>
  <c r="K4" i="5"/>
  <c r="AO41" i="3"/>
  <c r="AO42" i="3"/>
  <c r="AO43" i="3"/>
  <c r="AO44" i="3"/>
  <c r="AO45" i="3"/>
  <c r="AO46" i="3"/>
  <c r="AO33" i="3"/>
  <c r="AO34" i="3"/>
  <c r="AO35" i="3"/>
  <c r="AO36" i="3"/>
  <c r="AO32" i="3"/>
  <c r="AO37" i="3"/>
  <c r="AO24" i="3"/>
  <c r="AO26" i="3"/>
  <c r="AO27" i="3"/>
  <c r="AO23" i="3"/>
  <c r="AO28" i="3"/>
  <c r="AO15" i="3"/>
  <c r="AO16" i="3"/>
  <c r="AO17" i="3"/>
  <c r="AO18" i="3"/>
  <c r="AO14" i="3"/>
  <c r="AO19" i="3"/>
  <c r="AO5" i="3"/>
  <c r="AO6" i="3"/>
  <c r="AO7" i="3"/>
  <c r="AO8" i="3"/>
  <c r="AO10" i="3"/>
  <c r="J30" i="1"/>
  <c r="J29" i="1"/>
  <c r="H30" i="1"/>
  <c r="H29" i="1"/>
  <c r="F30" i="1"/>
  <c r="F29" i="1"/>
  <c r="D30" i="1"/>
  <c r="Q57" i="2"/>
  <c r="Q59" i="2"/>
  <c r="R55" i="2"/>
  <c r="R57" i="2"/>
  <c r="R59" i="2"/>
  <c r="S57" i="2"/>
  <c r="S59" i="2"/>
  <c r="T57" i="2"/>
  <c r="T59" i="2"/>
  <c r="U57" i="2"/>
  <c r="U59" i="2"/>
  <c r="V57" i="2"/>
  <c r="V59" i="2"/>
  <c r="W57" i="2"/>
  <c r="W59" i="2"/>
  <c r="X57" i="2"/>
  <c r="X59" i="2"/>
  <c r="Y57" i="2"/>
  <c r="Y59" i="2"/>
  <c r="P57" i="2"/>
  <c r="P59" i="2"/>
  <c r="Q45" i="2"/>
  <c r="Q47" i="2"/>
  <c r="R45" i="2"/>
  <c r="R47" i="2"/>
  <c r="S45" i="2"/>
  <c r="S47" i="2"/>
  <c r="T45" i="2"/>
  <c r="T47" i="2"/>
  <c r="U45" i="2"/>
  <c r="U47" i="2"/>
  <c r="V45" i="2"/>
  <c r="V47" i="2"/>
  <c r="W45" i="2"/>
  <c r="W47" i="2"/>
  <c r="X45" i="2"/>
  <c r="X47" i="2"/>
  <c r="Y45" i="2"/>
  <c r="Y47" i="2"/>
  <c r="P45" i="2"/>
  <c r="P47" i="2"/>
  <c r="Q33" i="2"/>
  <c r="Q35" i="2"/>
  <c r="R33" i="2"/>
  <c r="R35" i="2"/>
  <c r="S33" i="2"/>
  <c r="S35" i="2"/>
  <c r="T33" i="2"/>
  <c r="T35" i="2"/>
  <c r="U33" i="2"/>
  <c r="U35" i="2"/>
  <c r="V33" i="2"/>
  <c r="V35" i="2"/>
  <c r="W33" i="2"/>
  <c r="W35" i="2"/>
  <c r="X33" i="2"/>
  <c r="X35" i="2"/>
  <c r="Y33" i="2"/>
  <c r="Y35" i="2"/>
  <c r="P33" i="2"/>
  <c r="P35" i="2"/>
  <c r="Q21" i="2"/>
  <c r="R21" i="2"/>
  <c r="S21" i="2"/>
  <c r="T21" i="2"/>
  <c r="U21" i="2"/>
  <c r="V21" i="2"/>
  <c r="W21" i="2"/>
  <c r="X21" i="2"/>
  <c r="Y21" i="2"/>
  <c r="P21" i="2"/>
  <c r="Q23" i="2"/>
  <c r="R23" i="2"/>
  <c r="S23" i="2"/>
  <c r="T23" i="2"/>
  <c r="U23" i="2"/>
  <c r="V23" i="2"/>
  <c r="W23" i="2"/>
  <c r="X23" i="2"/>
  <c r="Y23" i="2"/>
  <c r="P23" i="2"/>
  <c r="Q9" i="2"/>
  <c r="Q11" i="2"/>
  <c r="R9" i="2"/>
  <c r="R11" i="2"/>
  <c r="S9" i="2"/>
  <c r="S11" i="2"/>
  <c r="T9" i="2"/>
  <c r="T11" i="2"/>
  <c r="U9" i="2"/>
  <c r="U11" i="2"/>
  <c r="V9" i="2"/>
  <c r="V11" i="2"/>
  <c r="W9" i="2"/>
  <c r="W11" i="2"/>
  <c r="X9" i="2"/>
  <c r="X11" i="2"/>
  <c r="Y9" i="2"/>
  <c r="Y11" i="2"/>
  <c r="P9" i="2"/>
  <c r="P11" i="2"/>
  <c r="C55" i="2"/>
  <c r="C57" i="2"/>
  <c r="C59" i="2"/>
  <c r="D57" i="2"/>
  <c r="D59" i="2"/>
  <c r="E57" i="2"/>
  <c r="E59" i="2"/>
  <c r="F55" i="2"/>
  <c r="F57" i="2"/>
  <c r="F59" i="2"/>
  <c r="G57" i="2"/>
  <c r="G59" i="2"/>
  <c r="H55" i="2"/>
  <c r="H57" i="2"/>
  <c r="H59" i="2"/>
  <c r="I57" i="2"/>
  <c r="I59" i="2"/>
  <c r="J57" i="2"/>
  <c r="J59" i="2"/>
  <c r="K57" i="2"/>
  <c r="K59" i="2"/>
  <c r="B57" i="2"/>
  <c r="B59" i="2"/>
  <c r="C45" i="2"/>
  <c r="C47" i="2"/>
  <c r="D45" i="2"/>
  <c r="D47" i="2"/>
  <c r="E45" i="2"/>
  <c r="E47" i="2"/>
  <c r="F45" i="2"/>
  <c r="F47" i="2"/>
  <c r="G45" i="2"/>
  <c r="G47" i="2"/>
  <c r="H45" i="2"/>
  <c r="H47" i="2"/>
  <c r="I45" i="2"/>
  <c r="I47" i="2"/>
  <c r="J45" i="2"/>
  <c r="J47" i="2"/>
  <c r="K45" i="2"/>
  <c r="K47" i="2"/>
  <c r="B45" i="2"/>
  <c r="B47" i="2"/>
  <c r="B21" i="2"/>
  <c r="B23" i="2"/>
  <c r="C21" i="2"/>
  <c r="C23" i="2"/>
  <c r="D21" i="2"/>
  <c r="D23" i="2"/>
  <c r="E21" i="2"/>
  <c r="E23" i="2"/>
  <c r="F21" i="2"/>
  <c r="F23" i="2"/>
  <c r="G21" i="2"/>
  <c r="G23" i="2"/>
  <c r="H21" i="2"/>
  <c r="H23" i="2"/>
  <c r="I21" i="2"/>
  <c r="I23" i="2"/>
  <c r="J21" i="2"/>
  <c r="J23" i="2"/>
  <c r="K21" i="2"/>
  <c r="K23" i="2"/>
  <c r="L23" i="2"/>
  <c r="C33" i="2"/>
  <c r="C35" i="2"/>
  <c r="D33" i="2"/>
  <c r="D35" i="2"/>
  <c r="E33" i="2"/>
  <c r="E35" i="2"/>
  <c r="F33" i="2"/>
  <c r="F35" i="2"/>
  <c r="G33" i="2"/>
  <c r="G35" i="2"/>
  <c r="H33" i="2"/>
  <c r="H35" i="2"/>
  <c r="I33" i="2"/>
  <c r="I35" i="2"/>
  <c r="J33" i="2"/>
  <c r="J35" i="2"/>
  <c r="K33" i="2"/>
  <c r="K35" i="2"/>
  <c r="B33" i="2"/>
  <c r="B35" i="2"/>
  <c r="B9" i="2"/>
  <c r="Q55" i="2"/>
  <c r="S55" i="2"/>
  <c r="T55" i="2"/>
  <c r="U55" i="2"/>
  <c r="V55" i="2"/>
  <c r="W55" i="2"/>
  <c r="X55" i="2"/>
  <c r="Y55" i="2"/>
  <c r="Q56" i="2"/>
  <c r="S56" i="2"/>
  <c r="T56" i="2"/>
  <c r="U56" i="2"/>
  <c r="V56" i="2"/>
  <c r="W56" i="2"/>
  <c r="X56" i="2"/>
  <c r="Y56" i="2"/>
  <c r="P55" i="2"/>
  <c r="P56" i="2"/>
  <c r="D55" i="2"/>
  <c r="E55" i="2"/>
  <c r="G55" i="2"/>
  <c r="I55" i="2"/>
  <c r="J55" i="2"/>
  <c r="K55" i="2"/>
  <c r="C56" i="2"/>
  <c r="D56" i="2"/>
  <c r="E56" i="2"/>
  <c r="G56" i="2"/>
  <c r="I56" i="2"/>
  <c r="J56" i="2"/>
  <c r="K56" i="2"/>
  <c r="AL41" i="3"/>
  <c r="AL42" i="3"/>
  <c r="AL43" i="3"/>
  <c r="AL44" i="3"/>
  <c r="AL32" i="3"/>
  <c r="AL33" i="3"/>
  <c r="AL34" i="3"/>
  <c r="AL35" i="3"/>
  <c r="AL23" i="3"/>
  <c r="AL24" i="3"/>
  <c r="AL25" i="3"/>
  <c r="AL26" i="3"/>
  <c r="AL14" i="3"/>
  <c r="AL15" i="3"/>
  <c r="AL16" i="3"/>
  <c r="AL17" i="3"/>
  <c r="AL5" i="3"/>
  <c r="AL6" i="3"/>
  <c r="AL7" i="3"/>
  <c r="AL8" i="3"/>
  <c r="AF42" i="3"/>
  <c r="AF41" i="3"/>
  <c r="Y42" i="3"/>
  <c r="Y41" i="3"/>
  <c r="K42" i="3"/>
  <c r="K41" i="3"/>
  <c r="D42" i="3"/>
  <c r="D41" i="3"/>
  <c r="B42" i="3"/>
  <c r="I17" i="3"/>
  <c r="I19" i="3"/>
  <c r="I8" i="3"/>
  <c r="I10" i="3"/>
  <c r="B44" i="3"/>
  <c r="B46" i="3"/>
  <c r="B35" i="3"/>
  <c r="B37" i="3"/>
  <c r="B26" i="3"/>
  <c r="B28" i="3"/>
  <c r="B17" i="3"/>
  <c r="B19" i="3"/>
  <c r="B10" i="3"/>
  <c r="AK45" i="3"/>
  <c r="AK44" i="3"/>
  <c r="AK43" i="3"/>
  <c r="AK42" i="3"/>
  <c r="AK41" i="3"/>
  <c r="AK8" i="3"/>
  <c r="AK7" i="3"/>
  <c r="AK6" i="3"/>
  <c r="AK5" i="3"/>
  <c r="AK36" i="3"/>
  <c r="AK35" i="3"/>
  <c r="AK34" i="3"/>
  <c r="AK33" i="3"/>
  <c r="AK32" i="3"/>
  <c r="AK27" i="3"/>
  <c r="AK26" i="3"/>
  <c r="AK25" i="3"/>
  <c r="AK24" i="3"/>
  <c r="AK23" i="3"/>
  <c r="AK18" i="3"/>
  <c r="AK17" i="3"/>
  <c r="AK16" i="3"/>
  <c r="AK15" i="3"/>
  <c r="AK14" i="3"/>
  <c r="L59" i="2"/>
  <c r="AO53" i="2"/>
  <c r="Z59" i="2"/>
  <c r="AO54" i="2"/>
  <c r="AO56" i="2"/>
  <c r="AP53" i="2"/>
  <c r="AP54" i="2"/>
  <c r="AP56" i="2"/>
  <c r="AO57" i="2"/>
  <c r="AN54" i="2"/>
  <c r="AM54" i="2"/>
  <c r="AL54" i="2"/>
  <c r="AK54" i="2"/>
  <c r="AJ54" i="2"/>
  <c r="AI54" i="2"/>
  <c r="AH54" i="2"/>
  <c r="AG54" i="2"/>
  <c r="AF54" i="2"/>
  <c r="AE54" i="2"/>
  <c r="AN53" i="2"/>
  <c r="AM53" i="2"/>
  <c r="AL53" i="2"/>
  <c r="AK53" i="2"/>
  <c r="AJ53" i="2"/>
  <c r="AI53" i="2"/>
  <c r="AH53" i="2"/>
  <c r="AG53" i="2"/>
  <c r="AF53" i="2"/>
  <c r="AE53" i="2"/>
  <c r="L47" i="2"/>
  <c r="AO41" i="2"/>
  <c r="Z47" i="2"/>
  <c r="AO42" i="2"/>
  <c r="AO44" i="2"/>
  <c r="AP41" i="2"/>
  <c r="AP42" i="2"/>
  <c r="AP44" i="2"/>
  <c r="AO45" i="2"/>
  <c r="L35" i="2"/>
  <c r="AO29" i="2"/>
  <c r="Z35" i="2"/>
  <c r="AO30" i="2"/>
  <c r="AO32" i="2"/>
  <c r="AP29" i="2"/>
  <c r="AP30" i="2"/>
  <c r="AP32" i="2"/>
  <c r="AO33" i="2"/>
  <c r="AO17" i="2"/>
  <c r="Z23" i="2"/>
  <c r="AO18" i="2"/>
  <c r="AO20" i="2"/>
  <c r="AP17" i="2"/>
  <c r="AP18" i="2"/>
  <c r="AP20" i="2"/>
  <c r="AO21" i="2"/>
  <c r="AN18" i="2"/>
  <c r="AM18" i="2"/>
  <c r="AL18" i="2"/>
  <c r="AK18" i="2"/>
  <c r="AJ18" i="2"/>
  <c r="AI18" i="2"/>
  <c r="AH18" i="2"/>
  <c r="AG18" i="2"/>
  <c r="AF18" i="2"/>
  <c r="AE18" i="2"/>
  <c r="AN17" i="2"/>
  <c r="AM17" i="2"/>
  <c r="AL17" i="2"/>
  <c r="AK17" i="2"/>
  <c r="AJ17" i="2"/>
  <c r="AI17" i="2"/>
  <c r="AH17" i="2"/>
  <c r="AG17" i="2"/>
  <c r="AF17" i="2"/>
  <c r="AE17" i="2"/>
  <c r="B11" i="2"/>
  <c r="L11" i="2"/>
  <c r="AO5" i="2"/>
  <c r="Z11" i="2"/>
  <c r="AO6" i="2"/>
  <c r="AO8" i="2"/>
  <c r="AP5" i="2"/>
  <c r="AP6" i="2"/>
  <c r="AP8" i="2"/>
  <c r="AO9" i="2"/>
  <c r="AN6" i="2"/>
  <c r="AM6" i="2"/>
  <c r="AL6" i="2"/>
  <c r="AK6" i="2"/>
  <c r="AJ6" i="2"/>
  <c r="AI6" i="2"/>
  <c r="AH6" i="2"/>
  <c r="AG6" i="2"/>
  <c r="AF6" i="2"/>
  <c r="AE6" i="2"/>
  <c r="AN5" i="2"/>
  <c r="AM5" i="2"/>
  <c r="AL5" i="2"/>
  <c r="AK5" i="2"/>
  <c r="AJ5" i="2"/>
  <c r="AI5" i="2"/>
  <c r="AH5" i="2"/>
  <c r="AG5" i="2"/>
  <c r="AF5" i="2"/>
  <c r="AE5" i="2"/>
  <c r="L29" i="1"/>
  <c r="L30" i="1"/>
  <c r="N29" i="1"/>
  <c r="N31" i="1"/>
  <c r="M29" i="1"/>
  <c r="N23" i="1"/>
  <c r="N25" i="1"/>
  <c r="M23" i="1"/>
  <c r="N17" i="1"/>
  <c r="N19" i="1"/>
  <c r="M17" i="1"/>
  <c r="L11" i="1"/>
  <c r="L12" i="1"/>
  <c r="N11" i="1"/>
  <c r="N13" i="1"/>
  <c r="M11" i="1"/>
  <c r="L5" i="1"/>
  <c r="L6" i="1"/>
  <c r="N5" i="1"/>
  <c r="N7" i="1"/>
  <c r="M5" i="1"/>
  <c r="AM5" i="3"/>
  <c r="AN5" i="3"/>
  <c r="AM6" i="3"/>
  <c r="AN6" i="3"/>
  <c r="AM7" i="3"/>
  <c r="AN7" i="3"/>
  <c r="D8" i="3"/>
  <c r="K8" i="3"/>
  <c r="R8" i="3"/>
  <c r="Y8" i="3"/>
  <c r="AM8" i="3"/>
  <c r="AN8" i="3"/>
  <c r="D9" i="3"/>
  <c r="K9" i="3"/>
  <c r="R9" i="3"/>
  <c r="Y9" i="3"/>
  <c r="D10" i="3"/>
  <c r="E10" i="3"/>
  <c r="K10" i="3"/>
  <c r="L10" i="3"/>
  <c r="R10" i="3"/>
  <c r="S10" i="3"/>
  <c r="Y10" i="3"/>
  <c r="Z10" i="3"/>
  <c r="AN10" i="3"/>
  <c r="AN11" i="3"/>
  <c r="AM14" i="3"/>
  <c r="AN14" i="3"/>
  <c r="AM15" i="3"/>
  <c r="AN15" i="3"/>
  <c r="AM16" i="3"/>
  <c r="AN16" i="3"/>
  <c r="D17" i="3"/>
  <c r="K17" i="3"/>
  <c r="R17" i="3"/>
  <c r="Y17" i="3"/>
  <c r="AF17" i="3"/>
  <c r="AM17" i="3"/>
  <c r="AN17" i="3"/>
  <c r="D18" i="3"/>
  <c r="K18" i="3"/>
  <c r="R18" i="3"/>
  <c r="Y18" i="3"/>
  <c r="AF18" i="3"/>
  <c r="AM18" i="3"/>
  <c r="AN18" i="3"/>
  <c r="D19" i="3"/>
  <c r="E19" i="3"/>
  <c r="K19" i="3"/>
  <c r="L19" i="3"/>
  <c r="R19" i="3"/>
  <c r="S19" i="3"/>
  <c r="Y19" i="3"/>
  <c r="Z19" i="3"/>
  <c r="AF19" i="3"/>
  <c r="AG19" i="3"/>
  <c r="AN19" i="3"/>
  <c r="AN20" i="3"/>
  <c r="AM23" i="3"/>
  <c r="AN23" i="3"/>
  <c r="AM24" i="3"/>
  <c r="AN24" i="3"/>
  <c r="AM25" i="3"/>
  <c r="AN25" i="3"/>
  <c r="D26" i="3"/>
  <c r="K26" i="3"/>
  <c r="R26" i="3"/>
  <c r="Y26" i="3"/>
  <c r="AF26" i="3"/>
  <c r="AM26" i="3"/>
  <c r="AN26" i="3"/>
  <c r="D27" i="3"/>
  <c r="K27" i="3"/>
  <c r="R27" i="3"/>
  <c r="Y27" i="3"/>
  <c r="AF27" i="3"/>
  <c r="AM27" i="3"/>
  <c r="AN27" i="3"/>
  <c r="D28" i="3"/>
  <c r="E28" i="3"/>
  <c r="K28" i="3"/>
  <c r="L28" i="3"/>
  <c r="R28" i="3"/>
  <c r="S28" i="3"/>
  <c r="Y28" i="3"/>
  <c r="Z28" i="3"/>
  <c r="AF28" i="3"/>
  <c r="AG28" i="3"/>
  <c r="AN28" i="3"/>
  <c r="AN29" i="3"/>
  <c r="AM32" i="3"/>
  <c r="AN32" i="3"/>
  <c r="AM33" i="3"/>
  <c r="AN33" i="3"/>
  <c r="AM34" i="3"/>
  <c r="AN34" i="3"/>
  <c r="D35" i="3"/>
  <c r="K35" i="3"/>
  <c r="R35" i="3"/>
  <c r="Y35" i="3"/>
  <c r="AF35" i="3"/>
  <c r="AM35" i="3"/>
  <c r="AN35" i="3"/>
  <c r="D36" i="3"/>
  <c r="K36" i="3"/>
  <c r="R36" i="3"/>
  <c r="Y36" i="3"/>
  <c r="AF36" i="3"/>
  <c r="AM36" i="3"/>
  <c r="AN36" i="3"/>
  <c r="D37" i="3"/>
  <c r="E37" i="3"/>
  <c r="K37" i="3"/>
  <c r="L37" i="3"/>
  <c r="R37" i="3"/>
  <c r="S37" i="3"/>
  <c r="Y37" i="3"/>
  <c r="Z37" i="3"/>
  <c r="AF37" i="3"/>
  <c r="AG37" i="3"/>
  <c r="AN37" i="3"/>
  <c r="AN38" i="3"/>
  <c r="AM41" i="3"/>
  <c r="AN41" i="3"/>
  <c r="AM42" i="3"/>
  <c r="AN42" i="3"/>
  <c r="AM43" i="3"/>
  <c r="AN43" i="3"/>
  <c r="D44" i="3"/>
  <c r="K44" i="3"/>
  <c r="R44" i="3"/>
  <c r="Y44" i="3"/>
  <c r="AF44" i="3"/>
  <c r="AM44" i="3"/>
  <c r="AN44" i="3"/>
  <c r="D45" i="3"/>
  <c r="K45" i="3"/>
  <c r="R45" i="3"/>
  <c r="Y45" i="3"/>
  <c r="AF45" i="3"/>
  <c r="AM45" i="3"/>
  <c r="AN45" i="3"/>
  <c r="D46" i="3"/>
  <c r="E46" i="3"/>
  <c r="K46" i="3"/>
  <c r="L46" i="3"/>
  <c r="R46" i="3"/>
  <c r="S46" i="3"/>
  <c r="Y46" i="3"/>
  <c r="Z46" i="3"/>
  <c r="AF46" i="3"/>
  <c r="AG46" i="3"/>
  <c r="AN46" i="3"/>
  <c r="AN47" i="3"/>
</calcChain>
</file>

<file path=xl/sharedStrings.xml><?xml version="1.0" encoding="utf-8"?>
<sst xmlns="http://schemas.openxmlformats.org/spreadsheetml/2006/main" count="975" uniqueCount="183">
  <si>
    <t>Mathematics</t>
  </si>
  <si>
    <t>Writing</t>
  </si>
  <si>
    <t>Science</t>
  </si>
  <si>
    <t>Soc Studies</t>
  </si>
  <si>
    <t>Students Met Phase-in Level II</t>
  </si>
  <si>
    <t># Students Tested</t>
  </si>
  <si>
    <t>+</t>
  </si>
  <si>
    <t>Total</t>
  </si>
  <si>
    <t>% Met    Level II</t>
  </si>
  <si>
    <t>Index Score</t>
  </si>
  <si>
    <t>=</t>
  </si>
  <si>
    <t>Indicator</t>
  </si>
  <si>
    <t>All</t>
  </si>
  <si>
    <t>African Amer</t>
  </si>
  <si>
    <t>Amer. Indian</t>
  </si>
  <si>
    <t>Asian</t>
  </si>
  <si>
    <t>Hispanic</t>
  </si>
  <si>
    <t>Pacific Islander</t>
  </si>
  <si>
    <t>White</t>
  </si>
  <si>
    <t>Two or More</t>
  </si>
  <si>
    <t>ELL</t>
  </si>
  <si>
    <t>Special Ed.</t>
  </si>
  <si>
    <t>Total Points</t>
  </si>
  <si>
    <t>Max. Points</t>
  </si>
  <si>
    <t>Percent of Tests:                        Met or Exceeded Expectation</t>
  </si>
  <si>
    <t>Percent of Tests:              Exceeded Expectation</t>
  </si>
  <si>
    <r>
      <rPr>
        <b/>
        <sz val="12"/>
        <color theme="1"/>
        <rFont val="Calibri"/>
        <family val="2"/>
        <scheme val="minor"/>
      </rPr>
      <t xml:space="preserve">District Math    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</si>
  <si>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 xml:space="preserve">District Math                        </t>
    </r>
    <r>
      <rPr>
        <sz val="12"/>
        <color theme="1"/>
        <rFont val="Calibri"/>
        <family val="2"/>
        <scheme val="minor"/>
      </rPr>
      <t>Weighted Growth Rate</t>
    </r>
  </si>
  <si>
    <t>Index Score (total points divided by maximum points)</t>
  </si>
  <si>
    <t>Economically Disadvantaged</t>
  </si>
  <si>
    <t>Phase-in Level II                                 # Satisfactory and above</t>
  </si>
  <si>
    <t># Level III Advanced</t>
  </si>
  <si>
    <t>Percent of Tests:                        Phase-in Level II                                 Satisfactory and above</t>
  </si>
  <si>
    <t>Percent of Tests:                           Level III Advanced</t>
  </si>
  <si>
    <t>Index 1 - Student Achievement</t>
  </si>
  <si>
    <r>
      <rPr>
        <b/>
        <sz val="12"/>
        <color theme="1"/>
        <rFont val="Calibri"/>
        <family val="2"/>
        <scheme val="minor"/>
      </rPr>
      <t xml:space="preserve">District Social Studies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</si>
  <si>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 xml:space="preserve">District Social Studies                             </t>
    </r>
    <r>
      <rPr>
        <sz val="12"/>
        <color theme="1"/>
        <rFont val="Calibri"/>
        <family val="2"/>
        <scheme val="minor"/>
      </rPr>
      <t>Weighted Performance Rate</t>
    </r>
  </si>
  <si>
    <r>
      <rPr>
        <b/>
        <sz val="12"/>
        <color theme="1"/>
        <rFont val="Calibri"/>
        <family val="2"/>
        <scheme val="minor"/>
      </rPr>
      <t xml:space="preserve">District Science 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</si>
  <si>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 xml:space="preserve">District Science                         </t>
    </r>
    <r>
      <rPr>
        <sz val="12"/>
        <color theme="1"/>
        <rFont val="Calibri"/>
        <family val="2"/>
        <scheme val="minor"/>
      </rPr>
      <t>Weighted Performance Rate</t>
    </r>
  </si>
  <si>
    <r>
      <rPr>
        <b/>
        <sz val="12"/>
        <color theme="1"/>
        <rFont val="Calibri"/>
        <family val="2"/>
        <scheme val="minor"/>
      </rPr>
      <t xml:space="preserve">District Writing 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</si>
  <si>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 xml:space="preserve">District Writing                         </t>
    </r>
    <r>
      <rPr>
        <sz val="12"/>
        <color theme="1"/>
        <rFont val="Calibri"/>
        <family val="2"/>
        <scheme val="minor"/>
      </rPr>
      <t>Weighted Performance Rate</t>
    </r>
  </si>
  <si>
    <r>
      <rPr>
        <b/>
        <sz val="12"/>
        <color theme="1"/>
        <rFont val="Calibri"/>
        <family val="2"/>
        <scheme val="minor"/>
      </rPr>
      <t xml:space="preserve">District Math                            </t>
    </r>
    <r>
      <rPr>
        <sz val="12"/>
        <color theme="1"/>
        <rFont val="Calibri"/>
        <family val="2"/>
        <scheme val="minor"/>
      </rPr>
      <t>Weighted Performance Rate</t>
    </r>
  </si>
  <si>
    <r>
      <rPr>
        <b/>
        <sz val="12"/>
        <color theme="1"/>
        <rFont val="Calibri"/>
        <family val="2"/>
        <scheme val="minor"/>
      </rPr>
      <t xml:space="preserve">District Math   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</si>
  <si>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>Total</t>
    </r>
  </si>
  <si>
    <r>
      <rPr>
        <b/>
        <sz val="12"/>
        <color theme="1"/>
        <rFont val="Calibri"/>
        <family val="2"/>
        <scheme val="minor"/>
      </rPr>
      <t>Index Score</t>
    </r>
    <r>
      <rPr>
        <sz val="12"/>
        <color theme="1"/>
        <rFont val="Calibri"/>
        <family val="2"/>
        <scheme val="minor"/>
      </rPr>
      <t xml:space="preserve"> (total points divided by maximum points)</t>
    </r>
  </si>
  <si>
    <t>Groups &gt;=25</t>
  </si>
  <si>
    <r>
      <rPr>
        <b/>
        <sz val="12"/>
        <color theme="1"/>
        <rFont val="Calibri"/>
        <family val="2"/>
        <scheme val="minor"/>
      </rPr>
      <t xml:space="preserve">Elementary Campus Reading      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</si>
  <si>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 xml:space="preserve">Elementary Campus Reading                            </t>
    </r>
    <r>
      <rPr>
        <sz val="12"/>
        <color theme="1"/>
        <rFont val="Calibri"/>
        <family val="2"/>
        <scheme val="minor"/>
      </rPr>
      <t>Weighted Performance Rate</t>
    </r>
  </si>
  <si>
    <r>
      <rPr>
        <b/>
        <sz val="12"/>
        <color theme="1"/>
        <rFont val="Calibri"/>
        <family val="2"/>
        <scheme val="minor"/>
      </rPr>
      <t xml:space="preserve">Elementary Campus Math   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</si>
  <si>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 xml:space="preserve">Elementary Campus Math                            </t>
    </r>
    <r>
      <rPr>
        <sz val="12"/>
        <color theme="1"/>
        <rFont val="Calibri"/>
        <family val="2"/>
        <scheme val="minor"/>
      </rPr>
      <t>Weighted Performance Rate</t>
    </r>
  </si>
  <si>
    <r>
      <rPr>
        <b/>
        <sz val="12"/>
        <color theme="1"/>
        <rFont val="Calibri"/>
        <family val="2"/>
        <scheme val="minor"/>
      </rPr>
      <t xml:space="preserve">Elementary Campus Writing 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</si>
  <si>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 xml:space="preserve">Elementary Campus Writing                         </t>
    </r>
    <r>
      <rPr>
        <sz val="12"/>
        <color theme="1"/>
        <rFont val="Calibri"/>
        <family val="2"/>
        <scheme val="minor"/>
      </rPr>
      <t>Weighted Performance Rate</t>
    </r>
  </si>
  <si>
    <r>
      <rPr>
        <b/>
        <sz val="12"/>
        <color theme="1"/>
        <rFont val="Calibri"/>
        <family val="2"/>
        <scheme val="minor"/>
      </rPr>
      <t xml:space="preserve">Elementary Campus Science 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</si>
  <si>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 xml:space="preserve">Elementary Campus Science                         </t>
    </r>
    <r>
      <rPr>
        <sz val="12"/>
        <color theme="1"/>
        <rFont val="Calibri"/>
        <family val="2"/>
        <scheme val="minor"/>
      </rPr>
      <t>Weighted Performance Rate</t>
    </r>
  </si>
  <si>
    <r>
      <rPr>
        <b/>
        <sz val="12"/>
        <color theme="1"/>
        <rFont val="Calibri"/>
        <family val="2"/>
        <scheme val="minor"/>
      </rPr>
      <t xml:space="preserve">Junior High Campus Reading      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</si>
  <si>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 xml:space="preserve">Junior High  Campus Reading                            </t>
    </r>
    <r>
      <rPr>
        <sz val="12"/>
        <color theme="1"/>
        <rFont val="Calibri"/>
        <family val="2"/>
        <scheme val="minor"/>
      </rPr>
      <t>Weighted Performance Rate</t>
    </r>
  </si>
  <si>
    <r>
      <rPr>
        <b/>
        <sz val="12"/>
        <color theme="1"/>
        <rFont val="Calibri"/>
        <family val="2"/>
        <scheme val="minor"/>
      </rPr>
      <t xml:space="preserve">Junior High Campus  Math                            </t>
    </r>
    <r>
      <rPr>
        <sz val="12"/>
        <color theme="1"/>
        <rFont val="Calibri"/>
        <family val="2"/>
        <scheme val="minor"/>
      </rPr>
      <t>Weighted Performance Rate</t>
    </r>
  </si>
  <si>
    <r>
      <rPr>
        <b/>
        <sz val="12"/>
        <color theme="1"/>
        <rFont val="Calibri"/>
        <family val="2"/>
        <scheme val="minor"/>
      </rPr>
      <t xml:space="preserve">Junior High Campus Math   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</si>
  <si>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 xml:space="preserve">Junior High  Campus Writing 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</si>
  <si>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 xml:space="preserve">Junior High  Campus Writing                         </t>
    </r>
    <r>
      <rPr>
        <sz val="12"/>
        <color theme="1"/>
        <rFont val="Calibri"/>
        <family val="2"/>
        <scheme val="minor"/>
      </rPr>
      <t>Weighted Performance Rate</t>
    </r>
  </si>
  <si>
    <r>
      <rPr>
        <b/>
        <sz val="12"/>
        <color theme="1"/>
        <rFont val="Calibri"/>
        <family val="2"/>
        <scheme val="minor"/>
      </rPr>
      <t xml:space="preserve">Junior High Campus Science                         </t>
    </r>
    <r>
      <rPr>
        <sz val="12"/>
        <color theme="1"/>
        <rFont val="Calibri"/>
        <family val="2"/>
        <scheme val="minor"/>
      </rPr>
      <t>Weighted Performance Rate</t>
    </r>
  </si>
  <si>
    <r>
      <rPr>
        <b/>
        <sz val="12"/>
        <color theme="1"/>
        <rFont val="Calibri"/>
        <family val="2"/>
        <scheme val="minor"/>
      </rPr>
      <t xml:space="preserve">Junior High Campus Science 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</si>
  <si>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 xml:space="preserve">Junior High Campus Social Studies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</si>
  <si>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 xml:space="preserve">Junior High Campus Social Studies                             </t>
    </r>
    <r>
      <rPr>
        <sz val="12"/>
        <color theme="1"/>
        <rFont val="Calibri"/>
        <family val="2"/>
        <scheme val="minor"/>
      </rPr>
      <t>Weighted Performance Rate</t>
    </r>
  </si>
  <si>
    <r>
      <rPr>
        <b/>
        <sz val="12"/>
        <color theme="1"/>
        <rFont val="Calibri"/>
        <family val="2"/>
        <scheme val="minor"/>
      </rPr>
      <t xml:space="preserve">High School Campus Social Studies                             </t>
    </r>
    <r>
      <rPr>
        <sz val="12"/>
        <color theme="1"/>
        <rFont val="Calibri"/>
        <family val="2"/>
        <scheme val="minor"/>
      </rPr>
      <t>Weighted Performance Rate</t>
    </r>
  </si>
  <si>
    <r>
      <rPr>
        <b/>
        <sz val="12"/>
        <color theme="1"/>
        <rFont val="Calibri"/>
        <family val="2"/>
        <scheme val="minor"/>
      </rPr>
      <t xml:space="preserve">High School Campus Math   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</si>
  <si>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 xml:space="preserve">High School Campus Math                            </t>
    </r>
    <r>
      <rPr>
        <sz val="12"/>
        <color theme="1"/>
        <rFont val="Calibri"/>
        <family val="2"/>
        <scheme val="minor"/>
      </rPr>
      <t>Weighted Performance Rate</t>
    </r>
  </si>
  <si>
    <r>
      <rPr>
        <b/>
        <sz val="12"/>
        <color theme="1"/>
        <rFont val="Calibri"/>
        <family val="2"/>
        <scheme val="minor"/>
      </rPr>
      <t xml:space="preserve">High School Campus Writing 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</si>
  <si>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 xml:space="preserve">High School Campus Writing                         </t>
    </r>
    <r>
      <rPr>
        <sz val="12"/>
        <color theme="1"/>
        <rFont val="Calibri"/>
        <family val="2"/>
        <scheme val="minor"/>
      </rPr>
      <t>Weighted Performance Rate</t>
    </r>
  </si>
  <si>
    <r>
      <rPr>
        <b/>
        <sz val="12"/>
        <color theme="1"/>
        <rFont val="Calibri"/>
        <family val="2"/>
        <scheme val="minor"/>
      </rPr>
      <t xml:space="preserve">High School Campus Science 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</si>
  <si>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 xml:space="preserve">High School Campus Science                         </t>
    </r>
    <r>
      <rPr>
        <sz val="12"/>
        <color theme="1"/>
        <rFont val="Calibri"/>
        <family val="2"/>
        <scheme val="minor"/>
      </rPr>
      <t>Weighted Performance Rate</t>
    </r>
  </si>
  <si>
    <r>
      <rPr>
        <b/>
        <sz val="12"/>
        <color theme="1"/>
        <rFont val="Calibri"/>
        <family val="2"/>
        <scheme val="minor"/>
      </rPr>
      <t xml:space="preserve">High School Campus Social Studies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</si>
  <si>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 xml:space="preserve">Alternative Campus Math   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</si>
  <si>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 xml:space="preserve">Alternative Campus Math                            </t>
    </r>
    <r>
      <rPr>
        <sz val="12"/>
        <color theme="1"/>
        <rFont val="Calibri"/>
        <family val="2"/>
        <scheme val="minor"/>
      </rPr>
      <t>Weighted Performance Rate</t>
    </r>
  </si>
  <si>
    <r>
      <rPr>
        <b/>
        <sz val="12"/>
        <color theme="1"/>
        <rFont val="Calibri"/>
        <family val="2"/>
        <scheme val="minor"/>
      </rPr>
      <t xml:space="preserve">Alternative Campus Writing 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</si>
  <si>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 xml:space="preserve">Alternative Campus Writing                         </t>
    </r>
    <r>
      <rPr>
        <sz val="12"/>
        <color theme="1"/>
        <rFont val="Calibri"/>
        <family val="2"/>
        <scheme val="minor"/>
      </rPr>
      <t>Weighted Performance Rate</t>
    </r>
  </si>
  <si>
    <r>
      <rPr>
        <b/>
        <sz val="12"/>
        <color theme="1"/>
        <rFont val="Calibri"/>
        <family val="2"/>
        <scheme val="minor"/>
      </rPr>
      <t xml:space="preserve">Alternative Campus Science 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</si>
  <si>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 xml:space="preserve">Alternative Campus Science                         </t>
    </r>
    <r>
      <rPr>
        <sz val="12"/>
        <color theme="1"/>
        <rFont val="Calibri"/>
        <family val="2"/>
        <scheme val="minor"/>
      </rPr>
      <t>Weighted Performance Rate</t>
    </r>
  </si>
  <si>
    <r>
      <rPr>
        <b/>
        <sz val="12"/>
        <color theme="1"/>
        <rFont val="Calibri"/>
        <family val="2"/>
        <scheme val="minor"/>
      </rPr>
      <t xml:space="preserve">Alternative Campus Social Studies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</si>
  <si>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 xml:space="preserve">Alternative Campus Social Studies                             </t>
    </r>
    <r>
      <rPr>
        <sz val="12"/>
        <color theme="1"/>
        <rFont val="Calibri"/>
        <family val="2"/>
        <scheme val="minor"/>
      </rPr>
      <t>Weighted Performance Rate</t>
    </r>
  </si>
  <si>
    <t>Phase-in Level II                                  # Satisfactory and above</t>
  </si>
  <si>
    <r>
      <rPr>
        <b/>
        <sz val="12"/>
        <color theme="1"/>
        <rFont val="Calibri"/>
        <family val="2"/>
        <scheme val="minor"/>
      </rPr>
      <t xml:space="preserve">Elementary Campus Reading                            </t>
    </r>
    <r>
      <rPr>
        <sz val="12"/>
        <color theme="1"/>
        <rFont val="Calibri"/>
        <family val="2"/>
        <scheme val="minor"/>
      </rPr>
      <t>Weighted Growth Rate</t>
    </r>
  </si>
  <si>
    <r>
      <rPr>
        <b/>
        <sz val="12"/>
        <color theme="1"/>
        <rFont val="Calibri"/>
        <family val="2"/>
        <scheme val="minor"/>
      </rPr>
      <t xml:space="preserve">Elementary Campus Math               </t>
    </r>
    <r>
      <rPr>
        <sz val="12"/>
        <color theme="1"/>
        <rFont val="Calibri"/>
        <family val="2"/>
        <scheme val="minor"/>
      </rPr>
      <t>Weighted Growth Rate</t>
    </r>
  </si>
  <si>
    <r>
      <rPr>
        <b/>
        <sz val="12"/>
        <color theme="1"/>
        <rFont val="Calibri"/>
        <family val="2"/>
        <scheme val="minor"/>
      </rPr>
      <t xml:space="preserve">Junior High Campus Reading                            </t>
    </r>
    <r>
      <rPr>
        <sz val="12"/>
        <color theme="1"/>
        <rFont val="Calibri"/>
        <family val="2"/>
        <scheme val="minor"/>
      </rPr>
      <t>Weighted Growth Rate</t>
    </r>
  </si>
  <si>
    <r>
      <rPr>
        <b/>
        <sz val="12"/>
        <color theme="1"/>
        <rFont val="Calibri"/>
        <family val="2"/>
        <scheme val="minor"/>
      </rPr>
      <t xml:space="preserve">Junior High Campus Math 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</si>
  <si>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 xml:space="preserve">Junior High Campus Math                          </t>
    </r>
    <r>
      <rPr>
        <sz val="12"/>
        <color theme="1"/>
        <rFont val="Calibri"/>
        <family val="2"/>
        <scheme val="minor"/>
      </rPr>
      <t>Weighted Growth Rate</t>
    </r>
  </si>
  <si>
    <r>
      <rPr>
        <b/>
        <sz val="12"/>
        <color theme="1"/>
        <rFont val="Calibri"/>
        <family val="2"/>
        <scheme val="minor"/>
      </rPr>
      <t xml:space="preserve">Alternative Campus Math      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</si>
  <si>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 xml:space="preserve">Alternative Campus Math                           </t>
    </r>
    <r>
      <rPr>
        <sz val="12"/>
        <color theme="1"/>
        <rFont val="Calibri"/>
        <family val="2"/>
        <scheme val="minor"/>
      </rPr>
      <t>Weighted Growth Rate</t>
    </r>
  </si>
  <si>
    <t># Did Not Meet Growth Expectation</t>
  </si>
  <si>
    <t># Exceeded Growth Expectation</t>
  </si>
  <si>
    <t>4-year graduation rate</t>
  </si>
  <si>
    <t>5-year graduation rate</t>
  </si>
  <si>
    <t>4-year or 5-year Graduation Rate:  All Students - None, Small Numbers Analysis if fewer than 10 students;  Student Groups &gt;=25</t>
  </si>
  <si>
    <t>RHSP/DAP:  All Students - None, Small Numbers Analysis if fewer than 10 students; Student Groups &gt;=25</t>
  </si>
  <si>
    <t>Number of columns used is multiplied by 100 to fill in Max points</t>
  </si>
  <si>
    <t>Number of columns used is multiplied by 200 to fill in Max points</t>
  </si>
  <si>
    <t>Performance Index Targets</t>
  </si>
  <si>
    <t>Index 1:  Student Achievement</t>
  </si>
  <si>
    <t>Index 2:  Student Progress</t>
  </si>
  <si>
    <t>Index 3:  Closing Performance Gaps</t>
  </si>
  <si>
    <t>Index 4:  Post secondary Readiness</t>
  </si>
  <si>
    <t>Non AEA Campuses and Districts</t>
  </si>
  <si>
    <t>AEA Campuses and Districts</t>
  </si>
  <si>
    <t>5th percentile</t>
  </si>
  <si>
    <t>Elem Campus Index Score</t>
  </si>
  <si>
    <t xml:space="preserve">Elem Campus Met Target   </t>
  </si>
  <si>
    <t>High School Campus Index Score</t>
  </si>
  <si>
    <t>Alternative Campus Index Score</t>
  </si>
  <si>
    <t>Junior High Campus Index Score</t>
  </si>
  <si>
    <t>District Index Score</t>
  </si>
  <si>
    <t xml:space="preserve">District Met Target   </t>
  </si>
  <si>
    <t xml:space="preserve">Junior High Campus Met Target </t>
  </si>
  <si>
    <t xml:space="preserve">High School Campus Met Target </t>
  </si>
  <si>
    <t xml:space="preserve">Alternative Campus Met Target </t>
  </si>
  <si>
    <t>(If you have fewer than 25 students, DO NOT enter data in that column)</t>
  </si>
  <si>
    <t>Index 3 - Closing Performance Gaps</t>
  </si>
  <si>
    <t>Index 4 - Postsecondary Readiness</t>
  </si>
  <si>
    <t>Index 2  - Student Progress</t>
  </si>
  <si>
    <t>*Lowest Performing Race #1</t>
  </si>
  <si>
    <t>*Lowest Performing Race #2</t>
  </si>
  <si>
    <t>TBD</t>
  </si>
  <si>
    <t>Performance Index Target Summary</t>
  </si>
  <si>
    <t>Junior High Campus</t>
  </si>
  <si>
    <t>High School Campus</t>
  </si>
  <si>
    <t>Alternative Campus</t>
  </si>
  <si>
    <t>DISTRICT</t>
  </si>
  <si>
    <r>
      <rPr>
        <b/>
        <sz val="12"/>
        <color theme="1"/>
        <rFont val="Calibri"/>
        <family val="2"/>
        <scheme val="minor"/>
      </rPr>
      <t xml:space="preserve">High School Campus Math                            </t>
    </r>
    <r>
      <rPr>
        <sz val="12"/>
        <color theme="1"/>
        <rFont val="Calibri"/>
        <family val="2"/>
        <scheme val="minor"/>
      </rPr>
      <t>Weighted Growth Rate</t>
    </r>
  </si>
  <si>
    <r>
      <rPr>
        <b/>
        <sz val="12"/>
        <color theme="1"/>
        <rFont val="Calibri"/>
        <family val="2"/>
        <scheme val="minor"/>
      </rPr>
      <t xml:space="preserve">High School Campus Math 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</si>
  <si>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t>Elementary Campus</t>
  </si>
  <si>
    <t>STAAR Weighted Performance Rate</t>
  </si>
  <si>
    <t>Tests included:  STAAR (Eng &amp; Span), STAAR-M, STAAR-Alt, STAAR-L, &amp; **ELL Progress (**See last tab on how to include ELL Progress for Index 2)</t>
  </si>
  <si>
    <t>Tests included:  STAAR (Eng &amp; Span), STAAR-M, STAAR-Alt, STAAR-L, &amp; **ELL Progress (**See last tab on how to include ELLs for Index 1)</t>
  </si>
  <si>
    <t>**ELL</t>
  </si>
  <si>
    <r>
      <rPr>
        <b/>
        <sz val="12"/>
        <color theme="1"/>
        <rFont val="Calibri"/>
        <family val="2"/>
        <scheme val="minor"/>
      </rPr>
      <t>**</t>
    </r>
    <r>
      <rPr>
        <b/>
        <sz val="14"/>
        <color theme="1"/>
        <rFont val="Calibri"/>
        <scheme val="minor"/>
      </rPr>
      <t>ELL</t>
    </r>
  </si>
  <si>
    <t>Not Applicable for 2014….will resume in 2015</t>
  </si>
  <si>
    <t>Tests included:  STAAR (Eng &amp; Span), STAAR-M, STAAR-Alt, STAAR-L, &amp; **ELL Progress (**See last tab on how to include ELL Progress for Index 3)</t>
  </si>
  <si>
    <t>* It's possible you will not have two low performing race groups to report; must have had &gt;= 25 in 2013 to count in 2014</t>
  </si>
  <si>
    <t>STAAR Score</t>
  </si>
  <si>
    <t>Highest Graduation Total</t>
  </si>
  <si>
    <r>
      <rPr>
        <b/>
        <sz val="14"/>
        <color theme="1"/>
        <rFont val="Calibri"/>
        <scheme val="minor"/>
      </rPr>
      <t>Graduation Score (Gr. 9-12)</t>
    </r>
  </si>
  <si>
    <t>RHSP/DAP Score</t>
  </si>
  <si>
    <t>4-yr. graduation              Percent RHSP/DAP</t>
  </si>
  <si>
    <t>Postsecondary/College-Ready Graduates Score</t>
  </si>
  <si>
    <t>Graduation Score</t>
  </si>
  <si>
    <t>College-Ready Score</t>
  </si>
  <si>
    <t>Multiply each by    25%</t>
  </si>
  <si>
    <r>
      <t xml:space="preserve">Indicator              </t>
    </r>
    <r>
      <rPr>
        <b/>
        <sz val="10"/>
        <color theme="1"/>
        <rFont val="Calibri"/>
        <scheme val="minor"/>
      </rPr>
      <t xml:space="preserve"> Junior High School Campus</t>
    </r>
  </si>
  <si>
    <r>
      <t xml:space="preserve">Indicator                   </t>
    </r>
    <r>
      <rPr>
        <b/>
        <sz val="9"/>
        <color theme="1"/>
        <rFont val="Calibri"/>
        <scheme val="minor"/>
      </rPr>
      <t>Elementary School Campus</t>
    </r>
  </si>
  <si>
    <t>Elementary STAAR Score</t>
  </si>
  <si>
    <t>Junior High STAAR Score</t>
  </si>
  <si>
    <t>High School Minimum Size Criteria :</t>
  </si>
  <si>
    <t>High School STAAR Score</t>
  </si>
  <si>
    <t>High School Graduation Total</t>
  </si>
  <si>
    <t>High School RHSP/DAP Score</t>
  </si>
  <si>
    <t>High School College Ready Score</t>
  </si>
  <si>
    <t>High School Overall Index Score</t>
  </si>
  <si>
    <t>High School Index Score</t>
  </si>
  <si>
    <r>
      <t xml:space="preserve">Indicator                   </t>
    </r>
    <r>
      <rPr>
        <b/>
        <sz val="9"/>
        <color theme="1"/>
        <rFont val="Calibri"/>
        <scheme val="minor"/>
      </rPr>
      <t xml:space="preserve"> High School Campus</t>
    </r>
  </si>
  <si>
    <r>
      <t xml:space="preserve">Indicator                  </t>
    </r>
    <r>
      <rPr>
        <b/>
        <sz val="9"/>
        <color theme="1"/>
        <rFont val="Calibri"/>
        <scheme val="minor"/>
      </rPr>
      <t xml:space="preserve"> Alternative Campus</t>
    </r>
  </si>
  <si>
    <t>Alternative Campus STAAR Score</t>
  </si>
  <si>
    <t>Alternative Campus Graduation Total</t>
  </si>
  <si>
    <t>Alternative Campusl Overall Index Score</t>
  </si>
  <si>
    <t>Multiply by 25%</t>
  </si>
  <si>
    <t>Multiply by 75%</t>
  </si>
  <si>
    <t>District Overall Index Score</t>
  </si>
  <si>
    <t>STAAR Score Target for District &gt;=13</t>
  </si>
  <si>
    <t>Overall Target for District &gt;=56</t>
  </si>
  <si>
    <t xml:space="preserve"> Alternative Campus Minimum Size Criteria : If no AEA Campus enter "0" in ALL column and "100" in Max Points column for District to calculate correctly</t>
  </si>
  <si>
    <t>College Ready             Graduates either           subject (ELA &amp; Math)</t>
  </si>
  <si>
    <t># Met or Exceeded Growth Expectation</t>
  </si>
  <si>
    <r>
      <t xml:space="preserve">STAAR % Met             Final Level II on           </t>
    </r>
    <r>
      <rPr>
        <sz val="12"/>
        <color rgb="FFFF0000"/>
        <rFont val="Calibri"/>
        <family val="2"/>
        <scheme val="minor"/>
      </rPr>
      <t>Two or More Tests</t>
    </r>
  </si>
  <si>
    <t>Reading/ELA</t>
  </si>
  <si>
    <t>ELA</t>
  </si>
  <si>
    <r>
      <rPr>
        <b/>
        <sz val="12"/>
        <color theme="1"/>
        <rFont val="Calibri"/>
        <family val="2"/>
        <scheme val="minor"/>
      </rPr>
      <t xml:space="preserve">High School Campus ELA     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</si>
  <si>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 xml:space="preserve">Alternative Campus ELA     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</si>
  <si>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 xml:space="preserve">District Reading/ELA      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</si>
  <si>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 xml:space="preserve">High School Campus ELA                            </t>
    </r>
    <r>
      <rPr>
        <sz val="12"/>
        <color theme="1"/>
        <rFont val="Calibri"/>
        <family val="2"/>
        <scheme val="minor"/>
      </rPr>
      <t>Weighted Growth Rate</t>
    </r>
  </si>
  <si>
    <r>
      <rPr>
        <b/>
        <sz val="12"/>
        <color theme="1"/>
        <rFont val="Calibri"/>
        <family val="2"/>
        <scheme val="minor"/>
      </rPr>
      <t xml:space="preserve">Alternative Campus ELA                            </t>
    </r>
    <r>
      <rPr>
        <sz val="12"/>
        <color theme="1"/>
        <rFont val="Calibri"/>
        <family val="2"/>
        <scheme val="minor"/>
      </rPr>
      <t>Weighted Growth Rate</t>
    </r>
  </si>
  <si>
    <r>
      <rPr>
        <b/>
        <sz val="12"/>
        <color theme="1"/>
        <rFont val="Calibri"/>
        <family val="2"/>
        <scheme val="minor"/>
      </rPr>
      <t xml:space="preserve">District Reading/ELA                            </t>
    </r>
    <r>
      <rPr>
        <sz val="12"/>
        <color theme="1"/>
        <rFont val="Calibri"/>
        <family val="2"/>
        <scheme val="minor"/>
      </rPr>
      <t>Weighted Growth Rate</t>
    </r>
  </si>
  <si>
    <r>
      <rPr>
        <b/>
        <sz val="12"/>
        <color theme="1"/>
        <rFont val="Calibri"/>
        <family val="2"/>
        <scheme val="minor"/>
      </rPr>
      <t xml:space="preserve">High School Campus ELA             </t>
    </r>
    <r>
      <rPr>
        <sz val="12"/>
        <color theme="1"/>
        <rFont val="Calibri"/>
        <family val="2"/>
        <scheme val="minor"/>
      </rPr>
      <t xml:space="preserve">                                               Number of Tests</t>
    </r>
  </si>
  <si>
    <r>
      <rPr>
        <b/>
        <sz val="12"/>
        <color theme="1"/>
        <rFont val="Calibri"/>
        <family val="2"/>
        <scheme val="minor"/>
      </rPr>
      <t xml:space="preserve">High School Campus ELA                            </t>
    </r>
    <r>
      <rPr>
        <sz val="12"/>
        <color theme="1"/>
        <rFont val="Calibri"/>
        <family val="2"/>
        <scheme val="minor"/>
      </rPr>
      <t>Weighted Performance Rate</t>
    </r>
  </si>
  <si>
    <r>
      <rPr>
        <b/>
        <sz val="12"/>
        <color theme="1"/>
        <rFont val="Calibri"/>
        <family val="2"/>
        <scheme val="minor"/>
      </rPr>
      <t xml:space="preserve">Alternative Campus ELA                            </t>
    </r>
    <r>
      <rPr>
        <sz val="12"/>
        <color theme="1"/>
        <rFont val="Calibri"/>
        <family val="2"/>
        <scheme val="minor"/>
      </rPr>
      <t>Weighted Performance Rate</t>
    </r>
  </si>
  <si>
    <r>
      <rPr>
        <b/>
        <sz val="12"/>
        <color theme="1"/>
        <rFont val="Calibri"/>
        <family val="2"/>
        <scheme val="minor"/>
      </rPr>
      <t xml:space="preserve">District Reading/ELA                            </t>
    </r>
    <r>
      <rPr>
        <sz val="12"/>
        <color theme="1"/>
        <rFont val="Calibri"/>
        <family val="2"/>
        <scheme val="minor"/>
      </rPr>
      <t>Weighted Performance Rate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</si>
</sst>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scheme val="minor"/>
    </font>
    <font>
      <b/>
      <sz val="14"/>
      <color theme="1"/>
      <name val="Calibri"/>
      <scheme val="minor"/>
    </font>
    <font>
      <sz val="8"/>
      <name val="Calibri"/>
      <family val="2"/>
      <scheme val="minor"/>
    </font>
    <font>
      <b/>
      <sz val="14"/>
      <color rgb="FF000000"/>
      <name val="Calibri"/>
      <scheme val="minor"/>
    </font>
    <font>
      <sz val="24"/>
      <color theme="1"/>
      <name val="Calibri"/>
      <scheme val="minor"/>
    </font>
    <font>
      <sz val="24"/>
      <name val="Calibri"/>
      <scheme val="minor"/>
    </font>
    <font>
      <b/>
      <sz val="20"/>
      <color rgb="FFFF0000"/>
      <name val="Calibri"/>
      <scheme val="minor"/>
    </font>
    <font>
      <sz val="14"/>
      <color theme="1"/>
      <name val="Calibri"/>
      <scheme val="minor"/>
    </font>
    <font>
      <b/>
      <sz val="10"/>
      <color theme="1"/>
      <name val="Calibri"/>
      <scheme val="minor"/>
    </font>
    <font>
      <b/>
      <sz val="9"/>
      <color theme="1"/>
      <name val="Calibri"/>
      <scheme val="minor"/>
    </font>
    <font>
      <sz val="12"/>
      <name val="Calibri"/>
      <scheme val="minor"/>
    </font>
    <font>
      <sz val="12"/>
      <color rgb="FFFF0000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darkDown">
        <bgColor theme="0" tint="-0.249977111117893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C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darkDown"/>
    </fill>
    <fill>
      <patternFill patternType="solid">
        <fgColor rgb="FFB7DEE8"/>
        <bgColor rgb="FF000000"/>
      </patternFill>
    </fill>
    <fill>
      <patternFill patternType="gray125">
        <bgColor theme="5" tint="0.79998168889431442"/>
      </patternFill>
    </fill>
    <fill>
      <patternFill patternType="gray125">
        <fgColor rgb="FF000000"/>
        <bgColor rgb="FFF2DCDB"/>
      </patternFill>
    </fill>
    <fill>
      <patternFill patternType="solid">
        <fgColor theme="0" tint="-0.14999847407452621"/>
        <bgColor indexed="64"/>
      </patternFill>
    </fill>
    <fill>
      <patternFill patternType="darkTrellis"/>
    </fill>
    <fill>
      <patternFill patternType="solid">
        <fgColor rgb="FFB1A0C7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rgb="FF000000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</borders>
  <cellStyleXfs count="54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36">
    <xf numFmtId="0" fontId="0" fillId="0" borderId="0" xfId="0"/>
    <xf numFmtId="0" fontId="0" fillId="0" borderId="0" xfId="0" applyFill="1"/>
    <xf numFmtId="0" fontId="0" fillId="0" borderId="0" xfId="0" applyBorder="1"/>
    <xf numFmtId="0" fontId="9" fillId="0" borderId="0" xfId="0" applyFont="1"/>
    <xf numFmtId="1" fontId="0" fillId="0" borderId="1" xfId="0" applyNumberFormat="1" applyBorder="1" applyAlignment="1" applyProtection="1">
      <alignment horizontal="center" vertical="center"/>
      <protection locked="0"/>
    </xf>
    <xf numFmtId="1" fontId="4" fillId="0" borderId="6" xfId="0" applyNumberFormat="1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" fontId="0" fillId="2" borderId="1" xfId="0" applyNumberForma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5" xfId="0" applyFont="1" applyBorder="1" applyAlignment="1" applyProtection="1">
      <alignment horizontal="center" vertical="center"/>
      <protection locked="0"/>
    </xf>
    <xf numFmtId="1" fontId="0" fillId="5" borderId="1" xfId="0" applyNumberFormat="1" applyFill="1" applyBorder="1" applyAlignment="1" applyProtection="1">
      <alignment horizontal="center" vertical="center"/>
      <protection locked="0"/>
    </xf>
    <xf numFmtId="1" fontId="4" fillId="5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9" fillId="7" borderId="1" xfId="0" applyFont="1" applyFill="1" applyBorder="1" applyAlignment="1" applyProtection="1">
      <alignment horizontal="center"/>
      <protection locked="0"/>
    </xf>
    <xf numFmtId="0" fontId="9" fillId="10" borderId="1" xfId="0" applyFont="1" applyFill="1" applyBorder="1" applyAlignment="1" applyProtection="1">
      <alignment horizontal="center"/>
      <protection locked="0"/>
    </xf>
    <xf numFmtId="1" fontId="0" fillId="12" borderId="1" xfId="0" applyNumberFormat="1" applyFill="1" applyBorder="1" applyAlignment="1" applyProtection="1">
      <alignment horizontal="center" vertical="center"/>
    </xf>
    <xf numFmtId="1" fontId="4" fillId="0" borderId="5" xfId="0" applyNumberFormat="1" applyFont="1" applyBorder="1" applyAlignment="1" applyProtection="1">
      <alignment vertical="center" wrapText="1"/>
    </xf>
    <xf numFmtId="1" fontId="4" fillId="0" borderId="6" xfId="0" applyNumberFormat="1" applyFont="1" applyBorder="1" applyAlignment="1" applyProtection="1">
      <alignment horizontal="center" vertical="center"/>
    </xf>
    <xf numFmtId="1" fontId="5" fillId="0" borderId="6" xfId="0" applyNumberFormat="1" applyFont="1" applyBorder="1" applyAlignment="1" applyProtection="1">
      <alignment horizontal="center" vertical="center"/>
    </xf>
    <xf numFmtId="1" fontId="0" fillId="0" borderId="1" xfId="0" applyNumberFormat="1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1" fillId="0" borderId="0" xfId="0" applyFont="1" applyProtection="1"/>
    <xf numFmtId="0" fontId="0" fillId="0" borderId="0" xfId="0" applyAlignment="1" applyProtection="1">
      <alignment horizontal="center"/>
    </xf>
    <xf numFmtId="0" fontId="0" fillId="0" borderId="0" xfId="0" applyProtection="1"/>
    <xf numFmtId="0" fontId="6" fillId="0" borderId="1" xfId="0" applyFont="1" applyBorder="1" applyProtection="1"/>
    <xf numFmtId="0" fontId="1" fillId="0" borderId="1" xfId="0" applyFont="1" applyBorder="1" applyAlignment="1" applyProtection="1">
      <alignment horizontal="center"/>
    </xf>
    <xf numFmtId="0" fontId="5" fillId="0" borderId="4" xfId="0" applyFont="1" applyBorder="1" applyAlignment="1" applyProtection="1">
      <alignment horizontal="center"/>
    </xf>
    <xf numFmtId="0" fontId="1" fillId="0" borderId="1" xfId="0" applyFont="1" applyBorder="1" applyProtection="1"/>
    <xf numFmtId="0" fontId="1" fillId="0" borderId="1" xfId="0" applyFont="1" applyBorder="1" applyAlignment="1" applyProtection="1">
      <alignment horizontal="center" wrapText="1"/>
    </xf>
    <xf numFmtId="1" fontId="0" fillId="0" borderId="1" xfId="0" applyNumberFormat="1" applyBorder="1" applyAlignment="1" applyProtection="1">
      <alignment vertical="center" wrapText="1"/>
    </xf>
    <xf numFmtId="1" fontId="0" fillId="0" borderId="1" xfId="0" applyNumberFormat="1" applyBorder="1" applyAlignment="1" applyProtection="1">
      <alignment horizontal="center" vertical="center"/>
    </xf>
    <xf numFmtId="1" fontId="1" fillId="0" borderId="1" xfId="0" applyNumberFormat="1" applyFont="1" applyBorder="1" applyAlignment="1" applyProtection="1">
      <alignment horizontal="center" vertical="center"/>
    </xf>
    <xf numFmtId="0" fontId="8" fillId="0" borderId="1" xfId="0" applyFont="1" applyBorder="1" applyProtection="1"/>
    <xf numFmtId="0" fontId="5" fillId="0" borderId="4" xfId="0" applyFont="1" applyBorder="1" applyProtection="1"/>
    <xf numFmtId="0" fontId="5" fillId="0" borderId="4" xfId="0" applyFont="1" applyBorder="1" applyAlignment="1" applyProtection="1">
      <alignment horizontal="center" wrapText="1"/>
    </xf>
    <xf numFmtId="0" fontId="0" fillId="0" borderId="0" xfId="0" applyAlignment="1" applyProtection="1">
      <alignment horizontal="center" vertical="center"/>
    </xf>
    <xf numFmtId="0" fontId="1" fillId="0" borderId="0" xfId="0" applyFont="1" applyAlignment="1" applyProtection="1">
      <alignment horizontal="left" vertical="center"/>
    </xf>
    <xf numFmtId="0" fontId="5" fillId="0" borderId="0" xfId="0" applyFont="1" applyProtection="1"/>
    <xf numFmtId="0" fontId="4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left" vertical="center"/>
    </xf>
    <xf numFmtId="0" fontId="4" fillId="0" borderId="0" xfId="0" applyFont="1" applyProtection="1"/>
    <xf numFmtId="0" fontId="6" fillId="0" borderId="1" xfId="0" applyFont="1" applyBorder="1" applyAlignment="1" applyProtection="1">
      <alignment horizontal="center" vertical="center"/>
    </xf>
    <xf numFmtId="0" fontId="6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vertical="center" wrapText="1"/>
    </xf>
    <xf numFmtId="0" fontId="0" fillId="0" borderId="1" xfId="0" applyBorder="1" applyAlignment="1" applyProtection="1">
      <alignment horizontal="center" vertical="center"/>
    </xf>
    <xf numFmtId="0" fontId="0" fillId="4" borderId="1" xfId="0" applyFill="1" applyBorder="1" applyAlignment="1" applyProtection="1">
      <alignment horizontal="center" vertical="center"/>
    </xf>
    <xf numFmtId="1" fontId="1" fillId="0" borderId="1" xfId="0" applyNumberFormat="1" applyFont="1" applyBorder="1" applyAlignment="1" applyProtection="1">
      <alignment vertical="center" wrapText="1"/>
    </xf>
    <xf numFmtId="0" fontId="4" fillId="0" borderId="1" xfId="0" applyFont="1" applyBorder="1" applyAlignment="1" applyProtection="1">
      <alignment vertical="center" wrapText="1"/>
    </xf>
    <xf numFmtId="1" fontId="0" fillId="0" borderId="1" xfId="0" applyNumberFormat="1" applyFill="1" applyBorder="1" applyAlignment="1" applyProtection="1">
      <alignment horizontal="center" vertical="center"/>
    </xf>
    <xf numFmtId="9" fontId="0" fillId="0" borderId="1" xfId="0" applyNumberFormat="1" applyBorder="1" applyAlignment="1" applyProtection="1">
      <alignment horizontal="center" vertical="center"/>
    </xf>
    <xf numFmtId="1" fontId="0" fillId="2" borderId="1" xfId="0" applyNumberFormat="1" applyFill="1" applyBorder="1" applyAlignment="1" applyProtection="1">
      <alignment horizontal="center" vertical="center"/>
    </xf>
    <xf numFmtId="0" fontId="0" fillId="0" borderId="0" xfId="0" applyFill="1" applyAlignment="1" applyProtection="1">
      <alignment horizontal="left" vertical="center"/>
    </xf>
    <xf numFmtId="0" fontId="0" fillId="0" borderId="0" xfId="0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right" vertical="center"/>
    </xf>
    <xf numFmtId="0" fontId="0" fillId="0" borderId="0" xfId="0" applyFill="1" applyProtection="1"/>
    <xf numFmtId="0" fontId="4" fillId="15" borderId="1" xfId="0" applyFont="1" applyFill="1" applyBorder="1" applyAlignment="1" applyProtection="1">
      <alignment horizontal="center" vertical="center"/>
    </xf>
    <xf numFmtId="0" fontId="4" fillId="15" borderId="4" xfId="0" applyFont="1" applyFill="1" applyBorder="1" applyAlignment="1" applyProtection="1">
      <alignment horizontal="center" vertical="center"/>
    </xf>
    <xf numFmtId="0" fontId="4" fillId="14" borderId="1" xfId="0" applyFont="1" applyFill="1" applyBorder="1" applyAlignment="1" applyProtection="1">
      <alignment horizontal="center" vertical="center"/>
    </xf>
    <xf numFmtId="0" fontId="0" fillId="14" borderId="1" xfId="0" applyFill="1" applyBorder="1" applyAlignment="1" applyProtection="1">
      <alignment horizontal="center" vertical="center"/>
    </xf>
    <xf numFmtId="0" fontId="4" fillId="15" borderId="5" xfId="0" applyFont="1" applyFill="1" applyBorder="1" applyAlignment="1" applyProtection="1">
      <alignment horizontal="center" vertical="center"/>
    </xf>
    <xf numFmtId="0" fontId="4" fillId="15" borderId="6" xfId="0" applyFont="1" applyFill="1" applyBorder="1" applyAlignment="1" applyProtection="1">
      <alignment horizontal="center" vertical="center"/>
    </xf>
    <xf numFmtId="0" fontId="11" fillId="15" borderId="6" xfId="0" applyFont="1" applyFill="1" applyBorder="1" applyAlignment="1" applyProtection="1">
      <alignment horizontal="center" vertical="center"/>
    </xf>
    <xf numFmtId="0" fontId="4" fillId="14" borderId="5" xfId="0" applyFont="1" applyFill="1" applyBorder="1" applyAlignment="1" applyProtection="1">
      <alignment horizontal="center" vertical="center"/>
    </xf>
    <xf numFmtId="0" fontId="11" fillId="15" borderId="1" xfId="0" applyFont="1" applyFill="1" applyBorder="1" applyAlignment="1" applyProtection="1">
      <alignment horizontal="center" vertical="center"/>
    </xf>
    <xf numFmtId="1" fontId="4" fillId="6" borderId="1" xfId="0" applyNumberFormat="1" applyFont="1" applyFill="1" applyBorder="1" applyAlignment="1" applyProtection="1">
      <alignment horizontal="center" vertical="center"/>
      <protection locked="0"/>
    </xf>
    <xf numFmtId="9" fontId="0" fillId="0" borderId="1" xfId="0" applyNumberFormat="1" applyBorder="1" applyAlignment="1" applyProtection="1">
      <alignment horizontal="center" vertical="center"/>
    </xf>
    <xf numFmtId="1" fontId="0" fillId="0" borderId="1" xfId="0" applyNumberFormat="1" applyBorder="1" applyAlignment="1" applyProtection="1">
      <alignment horizontal="center" vertical="center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 wrapText="1"/>
    </xf>
    <xf numFmtId="0" fontId="9" fillId="11" borderId="1" xfId="0" applyFont="1" applyFill="1" applyBorder="1" applyAlignment="1" applyProtection="1">
      <alignment horizontal="center" vertical="center" wrapText="1"/>
    </xf>
    <xf numFmtId="0" fontId="9" fillId="7" borderId="1" xfId="0" applyFont="1" applyFill="1" applyBorder="1" applyAlignment="1" applyProtection="1">
      <alignment horizontal="center"/>
    </xf>
    <xf numFmtId="0" fontId="9" fillId="11" borderId="1" xfId="0" applyFont="1" applyFill="1" applyBorder="1" applyAlignment="1" applyProtection="1">
      <alignment horizontal="center"/>
    </xf>
    <xf numFmtId="0" fontId="10" fillId="7" borderId="1" xfId="0" applyFont="1" applyFill="1" applyBorder="1" applyAlignment="1" applyProtection="1">
      <alignment horizontal="center"/>
    </xf>
    <xf numFmtId="0" fontId="9" fillId="8" borderId="1" xfId="0" applyFont="1" applyFill="1" applyBorder="1" applyAlignment="1" applyProtection="1">
      <alignment horizontal="center"/>
    </xf>
    <xf numFmtId="0" fontId="9" fillId="9" borderId="1" xfId="0" applyFont="1" applyFill="1" applyBorder="1" applyAlignment="1" applyProtection="1">
      <alignment horizontal="center"/>
    </xf>
    <xf numFmtId="0" fontId="9" fillId="10" borderId="1" xfId="0" applyFont="1" applyFill="1" applyBorder="1" applyAlignment="1" applyProtection="1">
      <alignment horizontal="left"/>
    </xf>
    <xf numFmtId="0" fontId="0" fillId="10" borderId="1" xfId="0" applyFill="1" applyBorder="1" applyProtection="1"/>
    <xf numFmtId="0" fontId="9" fillId="10" borderId="1" xfId="0" applyFont="1" applyFill="1" applyBorder="1" applyAlignment="1" applyProtection="1">
      <alignment horizontal="center"/>
    </xf>
    <xf numFmtId="0" fontId="10" fillId="10" borderId="1" xfId="0" applyFont="1" applyFill="1" applyBorder="1" applyAlignment="1" applyProtection="1">
      <alignment horizontal="center"/>
    </xf>
    <xf numFmtId="0" fontId="9" fillId="0" borderId="13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>
      <alignment horizontal="center"/>
    </xf>
    <xf numFmtId="0" fontId="9" fillId="0" borderId="2" xfId="0" applyFont="1" applyFill="1" applyBorder="1" applyAlignment="1" applyProtection="1">
      <alignment horizontal="left"/>
    </xf>
    <xf numFmtId="0" fontId="0" fillId="11" borderId="0" xfId="0" applyFill="1" applyProtection="1"/>
    <xf numFmtId="0" fontId="9" fillId="10" borderId="2" xfId="0" applyFont="1" applyFill="1" applyBorder="1" applyAlignment="1" applyProtection="1">
      <alignment horizontal="left"/>
    </xf>
    <xf numFmtId="0" fontId="0" fillId="10" borderId="0" xfId="0" applyFill="1" applyProtection="1"/>
    <xf numFmtId="0" fontId="9" fillId="10" borderId="3" xfId="0" applyFont="1" applyFill="1" applyBorder="1" applyAlignment="1" applyProtection="1">
      <alignment horizontal="left"/>
    </xf>
    <xf numFmtId="0" fontId="9" fillId="10" borderId="4" xfId="0" applyFont="1" applyFill="1" applyBorder="1" applyAlignment="1" applyProtection="1">
      <alignment horizontal="left"/>
    </xf>
    <xf numFmtId="0" fontId="9" fillId="17" borderId="1" xfId="0" applyFont="1" applyFill="1" applyBorder="1" applyAlignment="1" applyProtection="1">
      <alignment horizontal="center" vertical="center" wrapText="1"/>
    </xf>
    <xf numFmtId="0" fontId="9" fillId="17" borderId="1" xfId="0" applyFont="1" applyFill="1" applyBorder="1" applyAlignment="1" applyProtection="1">
      <alignment horizontal="center"/>
    </xf>
    <xf numFmtId="0" fontId="0" fillId="10" borderId="1" xfId="0" applyFill="1" applyBorder="1" applyAlignment="1" applyProtection="1">
      <alignment horizontal="center"/>
      <protection locked="0"/>
    </xf>
    <xf numFmtId="0" fontId="0" fillId="0" borderId="1" xfId="0" applyFont="1" applyBorder="1" applyAlignment="1" applyProtection="1">
      <alignment horizontal="left" vertical="center" wrapText="1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Protection="1"/>
    <xf numFmtId="0" fontId="1" fillId="0" borderId="1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 applyProtection="1">
      <alignment vertical="center" wrapText="1"/>
    </xf>
    <xf numFmtId="0" fontId="1" fillId="0" borderId="5" xfId="0" applyFont="1" applyBorder="1" applyProtection="1"/>
    <xf numFmtId="0" fontId="1" fillId="0" borderId="0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>
      <alignment horizontal="center"/>
    </xf>
    <xf numFmtId="0" fontId="1" fillId="16" borderId="2" xfId="0" applyFont="1" applyFill="1" applyBorder="1" applyAlignment="1" applyProtection="1"/>
    <xf numFmtId="1" fontId="0" fillId="0" borderId="1" xfId="0" applyNumberForma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vertical="center" wrapText="1"/>
    </xf>
    <xf numFmtId="1" fontId="4" fillId="0" borderId="1" xfId="0" applyNumberFormat="1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vertical="center" wrapText="1"/>
    </xf>
    <xf numFmtId="0" fontId="4" fillId="0" borderId="4" xfId="0" applyFont="1" applyFill="1" applyBorder="1" applyAlignment="1" applyProtection="1">
      <alignment horizontal="center" vertical="center"/>
      <protection locked="0"/>
    </xf>
    <xf numFmtId="1" fontId="4" fillId="18" borderId="1" xfId="0" applyNumberFormat="1" applyFont="1" applyFill="1" applyBorder="1" applyAlignment="1" applyProtection="1">
      <alignment horizontal="center" vertical="center"/>
      <protection locked="0"/>
    </xf>
    <xf numFmtId="0" fontId="15" fillId="0" borderId="5" xfId="0" applyFont="1" applyFill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center" vertical="center"/>
      <protection locked="0"/>
    </xf>
    <xf numFmtId="0" fontId="1" fillId="16" borderId="1" xfId="0" applyFont="1" applyFill="1" applyBorder="1" applyAlignment="1" applyProtection="1">
      <alignment horizontal="center" vertical="center" wrapText="1"/>
    </xf>
    <xf numFmtId="0" fontId="0" fillId="0" borderId="1" xfId="0" applyFont="1" applyBorder="1" applyAlignment="1" applyProtection="1">
      <alignment horizontal="center" vertical="center"/>
      <protection locked="0"/>
    </xf>
    <xf numFmtId="0" fontId="0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</xf>
    <xf numFmtId="0" fontId="1" fillId="3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Font="1"/>
    <xf numFmtId="0" fontId="0" fillId="0" borderId="1" xfId="0" applyFont="1" applyBorder="1" applyAlignment="1" applyProtection="1">
      <alignment vertical="center" wrapText="1"/>
    </xf>
    <xf numFmtId="1" fontId="0" fillId="0" borderId="1" xfId="0" applyNumberFormat="1" applyBorder="1" applyAlignment="1" applyProtection="1">
      <alignment horizontal="center" vertical="center"/>
    </xf>
    <xf numFmtId="0" fontId="0" fillId="19" borderId="0" xfId="0" applyFill="1" applyProtection="1"/>
    <xf numFmtId="0" fontId="0" fillId="19" borderId="0" xfId="0" applyFill="1" applyAlignment="1" applyProtection="1">
      <alignment horizontal="center"/>
    </xf>
    <xf numFmtId="0" fontId="0" fillId="19" borderId="0" xfId="0" applyFill="1" applyAlignment="1" applyProtection="1">
      <alignment horizontal="center" vertical="center"/>
    </xf>
    <xf numFmtId="0" fontId="1" fillId="19" borderId="0" xfId="0" applyFont="1" applyFill="1" applyProtection="1"/>
    <xf numFmtId="0" fontId="4" fillId="19" borderId="0" xfId="0" applyFont="1" applyFill="1" applyProtection="1"/>
    <xf numFmtId="0" fontId="9" fillId="19" borderId="1" xfId="0" applyFont="1" applyFill="1" applyBorder="1" applyAlignment="1" applyProtection="1">
      <alignment horizontal="center" vertical="center" wrapText="1"/>
    </xf>
    <xf numFmtId="0" fontId="9" fillId="20" borderId="1" xfId="0" applyFont="1" applyFill="1" applyBorder="1" applyAlignment="1" applyProtection="1">
      <alignment horizontal="center" vertical="center" wrapText="1"/>
    </xf>
    <xf numFmtId="0" fontId="0" fillId="19" borderId="0" xfId="0" applyFill="1" applyBorder="1" applyAlignment="1" applyProtection="1">
      <alignment horizontal="right" vertical="center"/>
    </xf>
    <xf numFmtId="0" fontId="4" fillId="19" borderId="0" xfId="0" applyFont="1" applyFill="1" applyBorder="1" applyAlignment="1" applyProtection="1">
      <alignment horizontal="right" vertical="center"/>
    </xf>
    <xf numFmtId="0" fontId="17" fillId="12" borderId="1" xfId="0" applyFont="1" applyFill="1" applyBorder="1" applyAlignment="1" applyProtection="1">
      <alignment vertical="center" wrapText="1"/>
    </xf>
    <xf numFmtId="1" fontId="18" fillId="12" borderId="1" xfId="0" applyNumberFormat="1" applyFont="1" applyFill="1" applyBorder="1" applyAlignment="1" applyProtection="1">
      <alignment horizontal="center" vertical="center"/>
    </xf>
    <xf numFmtId="9" fontId="0" fillId="0" borderId="1" xfId="0" applyNumberFormat="1" applyBorder="1" applyAlignment="1" applyProtection="1">
      <alignment horizontal="center" vertical="center"/>
    </xf>
    <xf numFmtId="1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6" xfId="0" applyFont="1" applyFill="1" applyBorder="1" applyAlignment="1" applyProtection="1">
      <alignment horizontal="center" vertical="center"/>
      <protection locked="0"/>
    </xf>
    <xf numFmtId="9" fontId="0" fillId="0" borderId="1" xfId="0" applyNumberFormat="1" applyFill="1" applyBorder="1" applyAlignment="1" applyProtection="1">
      <alignment horizontal="center" vertical="center"/>
    </xf>
    <xf numFmtId="1" fontId="1" fillId="0" borderId="1" xfId="0" applyNumberFormat="1" applyFont="1" applyBorder="1" applyAlignment="1" applyProtection="1">
      <alignment horizontal="left" vertical="center"/>
    </xf>
    <xf numFmtId="9" fontId="0" fillId="0" borderId="1" xfId="0" applyNumberFormat="1" applyBorder="1" applyAlignment="1" applyProtection="1">
      <alignment horizontal="center" vertical="center"/>
    </xf>
    <xf numFmtId="1" fontId="0" fillId="0" borderId="1" xfId="0" applyNumberFormat="1" applyBorder="1" applyAlignment="1" applyProtection="1">
      <alignment horizontal="center" vertical="center"/>
    </xf>
    <xf numFmtId="1" fontId="5" fillId="0" borderId="2" xfId="0" applyNumberFormat="1" applyFont="1" applyBorder="1" applyAlignment="1" applyProtection="1">
      <alignment horizontal="left" vertical="center"/>
    </xf>
    <xf numFmtId="1" fontId="5" fillId="0" borderId="3" xfId="0" applyNumberFormat="1" applyFont="1" applyBorder="1" applyAlignment="1" applyProtection="1">
      <alignment horizontal="left" vertical="center"/>
    </xf>
    <xf numFmtId="1" fontId="5" fillId="0" borderId="4" xfId="0" applyNumberFormat="1" applyFont="1" applyBorder="1" applyAlignment="1" applyProtection="1">
      <alignment horizontal="left" vertical="center"/>
    </xf>
    <xf numFmtId="9" fontId="4" fillId="0" borderId="7" xfId="0" applyNumberFormat="1" applyFont="1" applyBorder="1" applyAlignment="1" applyProtection="1">
      <alignment horizontal="center" vertical="center"/>
    </xf>
    <xf numFmtId="9" fontId="4" fillId="0" borderId="5" xfId="0" applyNumberFormat="1" applyFont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center" vertical="center"/>
    </xf>
    <xf numFmtId="1" fontId="4" fillId="0" borderId="5" xfId="0" applyNumberFormat="1" applyFont="1" applyBorder="1" applyAlignment="1" applyProtection="1">
      <alignment horizontal="center" vertical="center"/>
    </xf>
    <xf numFmtId="0" fontId="0" fillId="0" borderId="2" xfId="0" applyBorder="1" applyAlignment="1" applyProtection="1">
      <alignment vertical="center" wrapText="1"/>
    </xf>
    <xf numFmtId="0" fontId="0" fillId="0" borderId="3" xfId="0" applyBorder="1" applyAlignment="1" applyProtection="1">
      <alignment vertical="center" wrapText="1"/>
    </xf>
    <xf numFmtId="0" fontId="0" fillId="0" borderId="4" xfId="0" applyBorder="1" applyAlignment="1" applyProtection="1">
      <alignment vertical="center" wrapText="1"/>
    </xf>
    <xf numFmtId="0" fontId="1" fillId="0" borderId="2" xfId="0" applyFont="1" applyBorder="1" applyAlignment="1" applyProtection="1">
      <alignment vertical="center" wrapText="1"/>
    </xf>
    <xf numFmtId="0" fontId="1" fillId="0" borderId="3" xfId="0" applyFont="1" applyBorder="1" applyAlignment="1" applyProtection="1">
      <alignment vertical="center" wrapText="1"/>
    </xf>
    <xf numFmtId="0" fontId="1" fillId="0" borderId="4" xfId="0" applyFont="1" applyBorder="1" applyAlignment="1" applyProtection="1">
      <alignment vertical="center" wrapText="1"/>
    </xf>
    <xf numFmtId="1" fontId="1" fillId="0" borderId="2" xfId="0" applyNumberFormat="1" applyFont="1" applyFill="1" applyBorder="1" applyAlignment="1" applyProtection="1">
      <alignment horizontal="center" vertical="center"/>
    </xf>
    <xf numFmtId="1" fontId="1" fillId="0" borderId="4" xfId="0" applyNumberFormat="1" applyFont="1" applyFill="1" applyBorder="1" applyAlignment="1" applyProtection="1">
      <alignment horizontal="center" vertical="center"/>
    </xf>
    <xf numFmtId="0" fontId="0" fillId="2" borderId="8" xfId="0" applyFill="1" applyBorder="1" applyAlignment="1" applyProtection="1">
      <alignment horizontal="right" vertical="center"/>
    </xf>
    <xf numFmtId="0" fontId="4" fillId="6" borderId="8" xfId="0" applyFont="1" applyFill="1" applyBorder="1" applyAlignment="1" applyProtection="1">
      <alignment horizontal="right" vertical="center"/>
    </xf>
    <xf numFmtId="0" fontId="0" fillId="5" borderId="8" xfId="0" applyFill="1" applyBorder="1" applyAlignment="1" applyProtection="1">
      <alignment horizontal="right" vertical="center"/>
    </xf>
    <xf numFmtId="0" fontId="0" fillId="0" borderId="2" xfId="0" applyBorder="1" applyProtection="1"/>
    <xf numFmtId="0" fontId="0" fillId="0" borderId="3" xfId="0" applyBorder="1" applyProtection="1"/>
    <xf numFmtId="1" fontId="1" fillId="0" borderId="2" xfId="0" applyNumberFormat="1" applyFont="1" applyBorder="1" applyAlignment="1" applyProtection="1">
      <alignment horizontal="center"/>
    </xf>
    <xf numFmtId="1" fontId="1" fillId="0" borderId="4" xfId="0" applyNumberFormat="1" applyFont="1" applyBorder="1" applyAlignment="1" applyProtection="1">
      <alignment horizontal="center"/>
    </xf>
    <xf numFmtId="0" fontId="12" fillId="0" borderId="2" xfId="0" applyFont="1" applyFill="1" applyBorder="1" applyAlignment="1" applyProtection="1">
      <alignment horizontal="left" vertical="center" wrapText="1"/>
    </xf>
    <xf numFmtId="0" fontId="12" fillId="0" borderId="3" xfId="0" applyFont="1" applyFill="1" applyBorder="1" applyAlignment="1" applyProtection="1">
      <alignment horizontal="left" vertical="center" wrapText="1"/>
    </xf>
    <xf numFmtId="0" fontId="12" fillId="0" borderId="4" xfId="0" applyFont="1" applyFill="1" applyBorder="1" applyAlignment="1" applyProtection="1">
      <alignment horizontal="left" vertical="center" wrapText="1"/>
    </xf>
    <xf numFmtId="0" fontId="1" fillId="0" borderId="1" xfId="0" applyFont="1" applyBorder="1" applyAlignment="1" applyProtection="1">
      <alignment horizontal="center"/>
    </xf>
    <xf numFmtId="0" fontId="0" fillId="16" borderId="2" xfId="0" applyFont="1" applyFill="1" applyBorder="1" applyAlignment="1" applyProtection="1">
      <alignment horizontal="left" vertical="center"/>
    </xf>
    <xf numFmtId="0" fontId="0" fillId="16" borderId="3" xfId="0" applyFont="1" applyFill="1" applyBorder="1" applyAlignment="1" applyProtection="1">
      <alignment horizontal="left" vertical="center"/>
    </xf>
    <xf numFmtId="0" fontId="0" fillId="16" borderId="4" xfId="0" applyFont="1" applyFill="1" applyBorder="1" applyAlignment="1" applyProtection="1">
      <alignment horizontal="left" vertical="center"/>
    </xf>
    <xf numFmtId="0" fontId="0" fillId="16" borderId="2" xfId="0" applyFill="1" applyBorder="1" applyAlignment="1" applyProtection="1">
      <alignment horizontal="left" vertical="center" wrapText="1"/>
    </xf>
    <xf numFmtId="0" fontId="0" fillId="16" borderId="3" xfId="0" applyFill="1" applyBorder="1" applyAlignment="1" applyProtection="1">
      <alignment horizontal="left" vertical="center" wrapText="1"/>
    </xf>
    <xf numFmtId="0" fontId="0" fillId="16" borderId="4" xfId="0" applyFill="1" applyBorder="1" applyAlignment="1" applyProtection="1">
      <alignment horizontal="left" vertical="center" wrapText="1"/>
    </xf>
    <xf numFmtId="0" fontId="0" fillId="16" borderId="2" xfId="0" applyFill="1" applyBorder="1" applyAlignment="1" applyProtection="1">
      <alignment horizontal="left"/>
    </xf>
    <xf numFmtId="0" fontId="0" fillId="16" borderId="3" xfId="0" applyFill="1" applyBorder="1" applyAlignment="1" applyProtection="1">
      <alignment horizontal="left"/>
    </xf>
    <xf numFmtId="0" fontId="0" fillId="16" borderId="4" xfId="0" applyFill="1" applyBorder="1" applyAlignment="1" applyProtection="1">
      <alignment horizontal="left"/>
    </xf>
    <xf numFmtId="0" fontId="4" fillId="13" borderId="2" xfId="0" applyFont="1" applyFill="1" applyBorder="1" applyAlignment="1" applyProtection="1">
      <alignment horizontal="left" vertical="center"/>
    </xf>
    <xf numFmtId="0" fontId="4" fillId="13" borderId="3" xfId="0" applyFont="1" applyFill="1" applyBorder="1" applyAlignment="1" applyProtection="1">
      <alignment horizontal="left" vertical="center"/>
    </xf>
    <xf numFmtId="0" fontId="4" fillId="13" borderId="9" xfId="0" applyFont="1" applyFill="1" applyBorder="1" applyAlignment="1" applyProtection="1">
      <alignment horizontal="left" vertical="center"/>
    </xf>
    <xf numFmtId="0" fontId="6" fillId="0" borderId="2" xfId="0" applyFont="1" applyFill="1" applyBorder="1" applyAlignment="1" applyProtection="1">
      <alignment horizontal="left" vertical="center"/>
    </xf>
    <xf numFmtId="0" fontId="6" fillId="0" borderId="3" xfId="0" applyFont="1" applyFill="1" applyBorder="1" applyAlignment="1" applyProtection="1">
      <alignment horizontal="left" vertical="center"/>
    </xf>
    <xf numFmtId="0" fontId="6" fillId="0" borderId="4" xfId="0" applyFont="1" applyFill="1" applyBorder="1" applyAlignment="1" applyProtection="1">
      <alignment horizontal="left" vertical="center"/>
    </xf>
    <xf numFmtId="0" fontId="4" fillId="13" borderId="4" xfId="0" applyFont="1" applyFill="1" applyBorder="1" applyAlignment="1" applyProtection="1">
      <alignment horizontal="left" vertical="center"/>
    </xf>
    <xf numFmtId="0" fontId="0" fillId="0" borderId="2" xfId="0" applyFont="1" applyFill="1" applyBorder="1" applyAlignment="1" applyProtection="1">
      <alignment horizontal="left" vertical="center" wrapText="1"/>
    </xf>
    <xf numFmtId="0" fontId="0" fillId="0" borderId="3" xfId="0" applyFont="1" applyFill="1" applyBorder="1" applyAlignment="1" applyProtection="1">
      <alignment horizontal="left" vertical="center" wrapText="1"/>
    </xf>
    <xf numFmtId="0" fontId="0" fillId="0" borderId="4" xfId="0" applyFont="1" applyFill="1" applyBorder="1" applyAlignment="1" applyProtection="1">
      <alignment horizontal="left" vertical="center" wrapText="1"/>
    </xf>
    <xf numFmtId="1" fontId="0" fillId="0" borderId="2" xfId="0" applyNumberFormat="1" applyFill="1" applyBorder="1" applyAlignment="1" applyProtection="1">
      <alignment horizontal="center" vertical="center"/>
    </xf>
    <xf numFmtId="1" fontId="0" fillId="0" borderId="4" xfId="0" applyNumberFormat="1" applyFill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horizontal="left" vertical="center" wrapText="1"/>
    </xf>
    <xf numFmtId="0" fontId="1" fillId="0" borderId="3" xfId="0" applyFont="1" applyFill="1" applyBorder="1" applyAlignment="1" applyProtection="1">
      <alignment horizontal="left" vertical="center" wrapText="1"/>
    </xf>
    <xf numFmtId="0" fontId="1" fillId="0" borderId="4" xfId="0" applyFont="1" applyFill="1" applyBorder="1" applyAlignment="1" applyProtection="1">
      <alignment horizontal="left" vertical="center" wrapText="1"/>
    </xf>
    <xf numFmtId="0" fontId="6" fillId="0" borderId="1" xfId="0" applyFont="1" applyBorder="1" applyAlignment="1" applyProtection="1">
      <alignment horizontal="center" vertical="center"/>
    </xf>
    <xf numFmtId="0" fontId="6" fillId="0" borderId="2" xfId="0" applyFont="1" applyBorder="1" applyAlignment="1" applyProtection="1">
      <alignment horizontal="left" vertical="center"/>
    </xf>
    <xf numFmtId="0" fontId="6" fillId="0" borderId="3" xfId="0" applyFont="1" applyBorder="1" applyAlignment="1" applyProtection="1">
      <alignment horizontal="left" vertical="center"/>
    </xf>
    <xf numFmtId="0" fontId="6" fillId="0" borderId="4" xfId="0" applyFont="1" applyBorder="1" applyAlignment="1" applyProtection="1">
      <alignment horizontal="left" vertical="center"/>
    </xf>
    <xf numFmtId="0" fontId="1" fillId="0" borderId="10" xfId="0" applyFont="1" applyBorder="1" applyAlignment="1" applyProtection="1">
      <alignment horizontal="center"/>
    </xf>
    <xf numFmtId="0" fontId="0" fillId="0" borderId="2" xfId="0" applyBorder="1" applyAlignment="1" applyProtection="1">
      <alignment horizontal="left" vertical="center" wrapText="1"/>
    </xf>
    <xf numFmtId="0" fontId="0" fillId="0" borderId="3" xfId="0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left" vertical="center" wrapText="1"/>
    </xf>
    <xf numFmtId="0" fontId="1" fillId="16" borderId="1" xfId="0" applyFont="1" applyFill="1" applyBorder="1" applyAlignment="1" applyProtection="1">
      <alignment horizontal="left"/>
    </xf>
    <xf numFmtId="0" fontId="1" fillId="16" borderId="1" xfId="0" applyFont="1" applyFill="1" applyBorder="1" applyAlignment="1" applyProtection="1">
      <alignment horizontal="center"/>
    </xf>
    <xf numFmtId="0" fontId="6" fillId="0" borderId="8" xfId="0" applyFont="1" applyBorder="1" applyAlignment="1" applyProtection="1">
      <alignment horizontal="left"/>
    </xf>
    <xf numFmtId="0" fontId="4" fillId="13" borderId="11" xfId="0" applyFont="1" applyFill="1" applyBorder="1" applyAlignment="1" applyProtection="1">
      <alignment horizontal="left" vertical="center"/>
    </xf>
    <xf numFmtId="0" fontId="4" fillId="13" borderId="8" xfId="0" applyFont="1" applyFill="1" applyBorder="1" applyAlignment="1" applyProtection="1">
      <alignment horizontal="left" vertical="center"/>
    </xf>
    <xf numFmtId="0" fontId="4" fillId="13" borderId="12" xfId="0" applyFont="1" applyFill="1" applyBorder="1" applyAlignment="1" applyProtection="1">
      <alignment horizontal="left" vertical="center"/>
    </xf>
    <xf numFmtId="0" fontId="0" fillId="0" borderId="1" xfId="0" applyBorder="1" applyAlignment="1" applyProtection="1">
      <alignment horizontal="center"/>
    </xf>
    <xf numFmtId="0" fontId="6" fillId="0" borderId="1" xfId="0" applyFont="1" applyBorder="1" applyAlignment="1" applyProtection="1">
      <alignment horizontal="left"/>
    </xf>
    <xf numFmtId="0" fontId="1" fillId="0" borderId="1" xfId="0" applyFont="1" applyFill="1" applyBorder="1" applyAlignment="1" applyProtection="1">
      <alignment horizontal="center" vertical="center" wrapText="1"/>
    </xf>
    <xf numFmtId="0" fontId="0" fillId="0" borderId="2" xfId="0" applyFont="1" applyBorder="1" applyAlignment="1" applyProtection="1">
      <alignment horizontal="left" vertical="center" wrapText="1"/>
    </xf>
    <xf numFmtId="0" fontId="0" fillId="0" borderId="3" xfId="0" applyFont="1" applyBorder="1" applyAlignment="1" applyProtection="1">
      <alignment horizontal="left" vertical="center" wrapText="1"/>
    </xf>
    <xf numFmtId="0" fontId="0" fillId="0" borderId="4" xfId="0" applyFont="1" applyBorder="1" applyAlignment="1" applyProtection="1">
      <alignment horizontal="left" vertical="center" wrapText="1"/>
    </xf>
    <xf numFmtId="0" fontId="0" fillId="0" borderId="8" xfId="0" applyBorder="1" applyAlignment="1" applyProtection="1">
      <alignment horizontal="center"/>
    </xf>
    <xf numFmtId="0" fontId="0" fillId="0" borderId="15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0" borderId="10" xfId="0" applyBorder="1" applyAlignment="1" applyProtection="1">
      <alignment horizontal="center"/>
    </xf>
    <xf numFmtId="0" fontId="0" fillId="0" borderId="6" xfId="0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0" fillId="0" borderId="2" xfId="0" applyBorder="1" applyAlignment="1" applyProtection="1">
      <alignment horizontal="right"/>
    </xf>
    <xf numFmtId="0" fontId="0" fillId="0" borderId="3" xfId="0" applyBorder="1" applyAlignment="1" applyProtection="1">
      <alignment horizontal="right"/>
    </xf>
    <xf numFmtId="0" fontId="0" fillId="0" borderId="4" xfId="0" applyBorder="1" applyAlignment="1" applyProtection="1">
      <alignment horizontal="right"/>
    </xf>
    <xf numFmtId="0" fontId="1" fillId="16" borderId="3" xfId="0" applyFont="1" applyFill="1" applyBorder="1" applyAlignment="1" applyProtection="1">
      <alignment horizontal="right"/>
    </xf>
    <xf numFmtId="0" fontId="1" fillId="16" borderId="4" xfId="0" applyFont="1" applyFill="1" applyBorder="1" applyAlignment="1" applyProtection="1">
      <alignment horizontal="right"/>
    </xf>
    <xf numFmtId="0" fontId="9" fillId="7" borderId="2" xfId="0" applyFont="1" applyFill="1" applyBorder="1" applyAlignment="1" applyProtection="1">
      <alignment horizontal="left"/>
    </xf>
    <xf numFmtId="0" fontId="9" fillId="7" borderId="3" xfId="0" applyFont="1" applyFill="1" applyBorder="1" applyAlignment="1" applyProtection="1">
      <alignment horizontal="left"/>
    </xf>
    <xf numFmtId="0" fontId="9" fillId="7" borderId="4" xfId="0" applyFont="1" applyFill="1" applyBorder="1" applyAlignment="1" applyProtection="1">
      <alignment horizontal="left"/>
    </xf>
    <xf numFmtId="0" fontId="9" fillId="8" borderId="2" xfId="0" applyFont="1" applyFill="1" applyBorder="1" applyAlignment="1" applyProtection="1">
      <alignment horizontal="left"/>
    </xf>
    <xf numFmtId="0" fontId="9" fillId="8" borderId="3" xfId="0" applyFont="1" applyFill="1" applyBorder="1" applyAlignment="1" applyProtection="1">
      <alignment horizontal="left"/>
    </xf>
    <xf numFmtId="0" fontId="9" fillId="8" borderId="4" xfId="0" applyFont="1" applyFill="1" applyBorder="1" applyAlignment="1" applyProtection="1">
      <alignment horizontal="left"/>
    </xf>
    <xf numFmtId="0" fontId="9" fillId="9" borderId="2" xfId="0" applyFont="1" applyFill="1" applyBorder="1" applyAlignment="1" applyProtection="1">
      <alignment horizontal="left"/>
    </xf>
    <xf numFmtId="0" fontId="9" fillId="9" borderId="3" xfId="0" applyFont="1" applyFill="1" applyBorder="1" applyAlignment="1" applyProtection="1">
      <alignment horizontal="left"/>
    </xf>
    <xf numFmtId="0" fontId="9" fillId="9" borderId="4" xfId="0" applyFont="1" applyFill="1" applyBorder="1" applyAlignment="1" applyProtection="1">
      <alignment horizontal="left"/>
    </xf>
    <xf numFmtId="0" fontId="9" fillId="0" borderId="1" xfId="0" applyFont="1" applyBorder="1" applyAlignment="1" applyProtection="1">
      <alignment horizontal="left" vertical="center"/>
    </xf>
  </cellXfs>
  <cellStyles count="54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12700</xdr:colOff>
      <xdr:row>4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3120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tabSelected="1" view="pageBreakPreview" zoomScale="50" zoomScaleNormal="125" zoomScaleSheetLayoutView="50" zoomScalePageLayoutView="125" workbookViewId="0">
      <selection activeCell="L18" sqref="L18"/>
    </sheetView>
  </sheetViews>
  <sheetFormatPr defaultColWidth="10.796875" defaultRowHeight="15.6" x14ac:dyDescent="0.3"/>
  <cols>
    <col min="1" max="1" width="20.19921875" style="26" customWidth="1"/>
    <col min="2" max="2" width="10.5" style="25" customWidth="1"/>
    <col min="3" max="3" width="3.796875" style="25" customWidth="1"/>
    <col min="4" max="4" width="11.69921875" style="25" customWidth="1"/>
    <col min="5" max="5" width="3.5" style="25" customWidth="1"/>
    <col min="6" max="6" width="11.796875" style="25" customWidth="1"/>
    <col min="7" max="7" width="3.796875" style="25" customWidth="1"/>
    <col min="8" max="8" width="10.796875" style="25"/>
    <col min="9" max="9" width="3.796875" style="25" customWidth="1"/>
    <col min="10" max="10" width="10.796875" style="25"/>
    <col min="11" max="11" width="3.796875" style="26" customWidth="1"/>
    <col min="12" max="16384" width="10.796875" style="26"/>
  </cols>
  <sheetData>
    <row r="1" spans="1:14" x14ac:dyDescent="0.3">
      <c r="A1" s="24" t="s">
        <v>34</v>
      </c>
    </row>
    <row r="2" spans="1:14" x14ac:dyDescent="0.3">
      <c r="A2" s="124" t="s">
        <v>131</v>
      </c>
      <c r="B2" s="125"/>
      <c r="C2" s="125"/>
      <c r="D2" s="125"/>
      <c r="E2" s="125"/>
      <c r="F2" s="125"/>
      <c r="G2" s="125"/>
      <c r="H2" s="125"/>
      <c r="I2" s="125"/>
      <c r="J2" s="125"/>
      <c r="K2" s="124"/>
      <c r="L2" s="124"/>
      <c r="M2" s="124"/>
      <c r="N2" s="124"/>
    </row>
    <row r="4" spans="1:14" ht="31.8" x14ac:dyDescent="0.35">
      <c r="A4" s="27" t="s">
        <v>128</v>
      </c>
      <c r="B4" s="31" t="s">
        <v>171</v>
      </c>
      <c r="C4" s="28"/>
      <c r="D4" s="29" t="s">
        <v>1</v>
      </c>
      <c r="E4" s="29"/>
      <c r="F4" s="29" t="s">
        <v>0</v>
      </c>
      <c r="G4" s="28"/>
      <c r="H4" s="28" t="s">
        <v>2</v>
      </c>
      <c r="I4" s="28"/>
      <c r="J4" s="28" t="s">
        <v>3</v>
      </c>
      <c r="K4" s="30"/>
      <c r="L4" s="28" t="s">
        <v>7</v>
      </c>
      <c r="M4" s="31" t="s">
        <v>8</v>
      </c>
      <c r="N4" s="30"/>
    </row>
    <row r="5" spans="1:14" ht="55.95" customHeight="1" x14ac:dyDescent="0.3">
      <c r="A5" s="32" t="s">
        <v>4</v>
      </c>
      <c r="B5" s="4"/>
      <c r="C5" s="33" t="s">
        <v>6</v>
      </c>
      <c r="D5" s="4"/>
      <c r="E5" s="33" t="s">
        <v>6</v>
      </c>
      <c r="F5" s="4"/>
      <c r="G5" s="33" t="s">
        <v>6</v>
      </c>
      <c r="H5" s="4"/>
      <c r="I5" s="33" t="s">
        <v>6</v>
      </c>
      <c r="J5" s="16"/>
      <c r="K5" s="33" t="s">
        <v>10</v>
      </c>
      <c r="L5" s="20">
        <f>B5+D5+F5+H5+J5</f>
        <v>0</v>
      </c>
      <c r="M5" s="141" t="e">
        <f>L5/L6</f>
        <v>#DIV/0!</v>
      </c>
      <c r="N5" s="142" t="e">
        <f>(L5/L6)*100</f>
        <v>#DIV/0!</v>
      </c>
    </row>
    <row r="6" spans="1:14" ht="52.05" customHeight="1" x14ac:dyDescent="0.3">
      <c r="A6" s="32" t="s">
        <v>5</v>
      </c>
      <c r="B6" s="4"/>
      <c r="C6" s="33" t="s">
        <v>6</v>
      </c>
      <c r="D6" s="4"/>
      <c r="E6" s="33" t="s">
        <v>6</v>
      </c>
      <c r="F6" s="4"/>
      <c r="G6" s="33" t="s">
        <v>6</v>
      </c>
      <c r="H6" s="4"/>
      <c r="I6" s="33" t="s">
        <v>6</v>
      </c>
      <c r="J6" s="16"/>
      <c r="K6" s="33" t="s">
        <v>10</v>
      </c>
      <c r="L6" s="33">
        <f>B6+D6+F6+H6+J6</f>
        <v>0</v>
      </c>
      <c r="M6" s="141"/>
      <c r="N6" s="142"/>
    </row>
    <row r="7" spans="1:14" x14ac:dyDescent="0.3">
      <c r="A7" s="140" t="s">
        <v>9</v>
      </c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34" t="e">
        <f>N5</f>
        <v>#DIV/0!</v>
      </c>
    </row>
    <row r="10" spans="1:14" ht="31.8" x14ac:dyDescent="0.35">
      <c r="A10" s="27" t="s">
        <v>122</v>
      </c>
      <c r="B10" s="31" t="s">
        <v>171</v>
      </c>
      <c r="C10" s="28"/>
      <c r="D10" s="29" t="s">
        <v>1</v>
      </c>
      <c r="E10" s="29"/>
      <c r="F10" s="29" t="s">
        <v>0</v>
      </c>
      <c r="G10" s="28"/>
      <c r="H10" s="28" t="s">
        <v>2</v>
      </c>
      <c r="I10" s="28"/>
      <c r="J10" s="28" t="s">
        <v>3</v>
      </c>
      <c r="K10" s="30"/>
      <c r="L10" s="28" t="s">
        <v>7</v>
      </c>
      <c r="M10" s="31" t="s">
        <v>8</v>
      </c>
      <c r="N10" s="30"/>
    </row>
    <row r="11" spans="1:14" ht="55.95" customHeight="1" x14ac:dyDescent="0.3">
      <c r="A11" s="32" t="s">
        <v>4</v>
      </c>
      <c r="B11" s="4"/>
      <c r="C11" s="33" t="s">
        <v>6</v>
      </c>
      <c r="D11" s="4"/>
      <c r="E11" s="33" t="s">
        <v>6</v>
      </c>
      <c r="F11" s="4"/>
      <c r="G11" s="33" t="s">
        <v>6</v>
      </c>
      <c r="H11" s="4"/>
      <c r="I11" s="33" t="s">
        <v>6</v>
      </c>
      <c r="J11" s="4"/>
      <c r="K11" s="33" t="s">
        <v>10</v>
      </c>
      <c r="L11" s="33">
        <f>B11+D11+F11+H11+J11</f>
        <v>0</v>
      </c>
      <c r="M11" s="141" t="e">
        <f>L11/L12</f>
        <v>#DIV/0!</v>
      </c>
      <c r="N11" s="142" t="e">
        <f>(L11/L12)*100</f>
        <v>#DIV/0!</v>
      </c>
    </row>
    <row r="12" spans="1:14" ht="52.05" customHeight="1" x14ac:dyDescent="0.3">
      <c r="A12" s="32" t="s">
        <v>5</v>
      </c>
      <c r="B12" s="4"/>
      <c r="C12" s="33" t="s">
        <v>6</v>
      </c>
      <c r="D12" s="4"/>
      <c r="E12" s="33" t="s">
        <v>6</v>
      </c>
      <c r="F12" s="4"/>
      <c r="G12" s="33" t="s">
        <v>6</v>
      </c>
      <c r="H12" s="4"/>
      <c r="I12" s="33" t="s">
        <v>6</v>
      </c>
      <c r="J12" s="4"/>
      <c r="K12" s="33" t="s">
        <v>10</v>
      </c>
      <c r="L12" s="33">
        <f>B12+D12+F12+H12+J12</f>
        <v>0</v>
      </c>
      <c r="M12" s="141"/>
      <c r="N12" s="142"/>
    </row>
    <row r="13" spans="1:14" x14ac:dyDescent="0.3">
      <c r="A13" s="140" t="s">
        <v>9</v>
      </c>
      <c r="B13" s="140"/>
      <c r="C13" s="14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34" t="e">
        <f>N11</f>
        <v>#DIV/0!</v>
      </c>
    </row>
    <row r="16" spans="1:14" ht="31.8" x14ac:dyDescent="0.35">
      <c r="A16" s="35" t="s">
        <v>123</v>
      </c>
      <c r="B16" s="37" t="s">
        <v>172</v>
      </c>
      <c r="C16" s="29"/>
      <c r="D16" s="29" t="s">
        <v>1</v>
      </c>
      <c r="E16" s="29"/>
      <c r="F16" s="29" t="s">
        <v>0</v>
      </c>
      <c r="G16" s="29"/>
      <c r="H16" s="29" t="s">
        <v>2</v>
      </c>
      <c r="I16" s="29"/>
      <c r="J16" s="29" t="s">
        <v>3</v>
      </c>
      <c r="K16" s="36"/>
      <c r="L16" s="29" t="s">
        <v>7</v>
      </c>
      <c r="M16" s="37" t="s">
        <v>8</v>
      </c>
      <c r="N16" s="36"/>
    </row>
    <row r="17" spans="1:14" ht="55.95" customHeight="1" x14ac:dyDescent="0.3">
      <c r="A17" s="17" t="s">
        <v>4</v>
      </c>
      <c r="B17" s="5"/>
      <c r="C17" s="18" t="s">
        <v>6</v>
      </c>
      <c r="D17" s="136"/>
      <c r="E17" s="18" t="s">
        <v>6</v>
      </c>
      <c r="F17" s="5"/>
      <c r="G17" s="18" t="s">
        <v>6</v>
      </c>
      <c r="H17" s="5"/>
      <c r="I17" s="18" t="s">
        <v>6</v>
      </c>
      <c r="J17" s="5"/>
      <c r="K17" s="18" t="s">
        <v>10</v>
      </c>
      <c r="L17" s="18">
        <f>B17+D17+F17+H17+J17</f>
        <v>0</v>
      </c>
      <c r="M17" s="146" t="e">
        <f>L17/L18</f>
        <v>#DIV/0!</v>
      </c>
      <c r="N17" s="148" t="e">
        <f>(L17/L18)*100</f>
        <v>#DIV/0!</v>
      </c>
    </row>
    <row r="18" spans="1:14" ht="52.05" customHeight="1" x14ac:dyDescent="0.3">
      <c r="A18" s="17" t="s">
        <v>5</v>
      </c>
      <c r="B18" s="5"/>
      <c r="C18" s="18" t="s">
        <v>6</v>
      </c>
      <c r="D18" s="136"/>
      <c r="E18" s="18" t="s">
        <v>6</v>
      </c>
      <c r="F18" s="5"/>
      <c r="G18" s="18" t="s">
        <v>6</v>
      </c>
      <c r="H18" s="5"/>
      <c r="I18" s="18" t="s">
        <v>6</v>
      </c>
      <c r="J18" s="5"/>
      <c r="K18" s="18" t="s">
        <v>10</v>
      </c>
      <c r="L18" s="18">
        <f>B18+D17+F18+H18+J18</f>
        <v>0</v>
      </c>
      <c r="M18" s="147"/>
      <c r="N18" s="149"/>
    </row>
    <row r="19" spans="1:14" x14ac:dyDescent="0.3">
      <c r="A19" s="143" t="s">
        <v>9</v>
      </c>
      <c r="B19" s="144"/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5"/>
      <c r="N19" s="19" t="e">
        <f>N17</f>
        <v>#DIV/0!</v>
      </c>
    </row>
    <row r="22" spans="1:14" ht="31.8" x14ac:dyDescent="0.35">
      <c r="A22" s="35" t="s">
        <v>124</v>
      </c>
      <c r="B22" s="37" t="s">
        <v>172</v>
      </c>
      <c r="C22" s="29"/>
      <c r="D22" s="29" t="s">
        <v>1</v>
      </c>
      <c r="E22" s="29"/>
      <c r="F22" s="29" t="s">
        <v>0</v>
      </c>
      <c r="G22" s="29"/>
      <c r="H22" s="29" t="s">
        <v>2</v>
      </c>
      <c r="I22" s="29"/>
      <c r="J22" s="29" t="s">
        <v>3</v>
      </c>
      <c r="K22" s="36"/>
      <c r="L22" s="29" t="s">
        <v>7</v>
      </c>
      <c r="M22" s="37" t="s">
        <v>8</v>
      </c>
      <c r="N22" s="36"/>
    </row>
    <row r="23" spans="1:14" ht="55.95" customHeight="1" x14ac:dyDescent="0.3">
      <c r="A23" s="17" t="s">
        <v>4</v>
      </c>
      <c r="B23" s="5"/>
      <c r="C23" s="18" t="s">
        <v>6</v>
      </c>
      <c r="D23" s="136"/>
      <c r="E23" s="18" t="s">
        <v>6</v>
      </c>
      <c r="F23" s="5"/>
      <c r="G23" s="18" t="s">
        <v>6</v>
      </c>
      <c r="H23" s="5"/>
      <c r="I23" s="18" t="s">
        <v>6</v>
      </c>
      <c r="J23" s="5"/>
      <c r="K23" s="18" t="s">
        <v>10</v>
      </c>
      <c r="L23" s="18">
        <f>B23+D23+F23+H23+J23</f>
        <v>0</v>
      </c>
      <c r="M23" s="146" t="e">
        <f>L23/L24</f>
        <v>#DIV/0!</v>
      </c>
      <c r="N23" s="148" t="e">
        <f>(L23/L24)*100</f>
        <v>#DIV/0!</v>
      </c>
    </row>
    <row r="24" spans="1:14" ht="52.05" customHeight="1" x14ac:dyDescent="0.3">
      <c r="A24" s="17" t="s">
        <v>5</v>
      </c>
      <c r="B24" s="5"/>
      <c r="C24" s="18" t="s">
        <v>6</v>
      </c>
      <c r="D24" s="136"/>
      <c r="E24" s="18" t="s">
        <v>6</v>
      </c>
      <c r="F24" s="5"/>
      <c r="G24" s="18" t="s">
        <v>6</v>
      </c>
      <c r="H24" s="5"/>
      <c r="I24" s="18" t="s">
        <v>6</v>
      </c>
      <c r="J24" s="5"/>
      <c r="K24" s="18" t="s">
        <v>10</v>
      </c>
      <c r="L24" s="18">
        <f>B24+D24+F24+H24+J24</f>
        <v>0</v>
      </c>
      <c r="M24" s="147"/>
      <c r="N24" s="149"/>
    </row>
    <row r="25" spans="1:14" x14ac:dyDescent="0.3">
      <c r="A25" s="143" t="s">
        <v>9</v>
      </c>
      <c r="B25" s="144"/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5"/>
      <c r="N25" s="19" t="e">
        <f>N23</f>
        <v>#DIV/0!</v>
      </c>
    </row>
    <row r="28" spans="1:14" ht="31.8" x14ac:dyDescent="0.35">
      <c r="A28" s="35" t="s">
        <v>125</v>
      </c>
      <c r="B28" s="37" t="s">
        <v>171</v>
      </c>
      <c r="C28" s="29"/>
      <c r="D28" s="29" t="s">
        <v>1</v>
      </c>
      <c r="E28" s="29"/>
      <c r="F28" s="29" t="s">
        <v>0</v>
      </c>
      <c r="G28" s="29"/>
      <c r="H28" s="29" t="s">
        <v>2</v>
      </c>
      <c r="I28" s="29"/>
      <c r="J28" s="29" t="s">
        <v>3</v>
      </c>
      <c r="K28" s="36"/>
      <c r="L28" s="29" t="s">
        <v>7</v>
      </c>
      <c r="M28" s="37" t="s">
        <v>8</v>
      </c>
      <c r="N28" s="36"/>
    </row>
    <row r="29" spans="1:14" ht="55.95" customHeight="1" x14ac:dyDescent="0.3">
      <c r="A29" s="17" t="s">
        <v>4</v>
      </c>
      <c r="B29" s="18">
        <f t="shared" ref="B29" si="0">B5+B11+B17+B23</f>
        <v>0</v>
      </c>
      <c r="C29" s="18" t="s">
        <v>6</v>
      </c>
      <c r="D29" s="18">
        <f>D5+D11+D17+D23</f>
        <v>0</v>
      </c>
      <c r="E29" s="18" t="s">
        <v>6</v>
      </c>
      <c r="F29" s="18">
        <f>F5+F11+F17+F23</f>
        <v>0</v>
      </c>
      <c r="G29" s="18" t="s">
        <v>6</v>
      </c>
      <c r="H29" s="18">
        <f>H5+H11+H17+H23</f>
        <v>0</v>
      </c>
      <c r="I29" s="18" t="s">
        <v>6</v>
      </c>
      <c r="J29" s="18">
        <f>J5+J11+J17+J23</f>
        <v>0</v>
      </c>
      <c r="K29" s="18" t="s">
        <v>10</v>
      </c>
      <c r="L29" s="18">
        <f>B29+D29+F29+H29+J29</f>
        <v>0</v>
      </c>
      <c r="M29" s="146" t="e">
        <f>L29/L30</f>
        <v>#DIV/0!</v>
      </c>
      <c r="N29" s="148" t="e">
        <f>(L29/L30)*100</f>
        <v>#DIV/0!</v>
      </c>
    </row>
    <row r="30" spans="1:14" ht="52.05" customHeight="1" x14ac:dyDescent="0.3">
      <c r="A30" s="17" t="s">
        <v>5</v>
      </c>
      <c r="B30" s="18">
        <f t="shared" ref="B30" si="1">B6+B12+B18+B24</f>
        <v>0</v>
      </c>
      <c r="C30" s="18" t="s">
        <v>6</v>
      </c>
      <c r="D30" s="18">
        <f>D6+D12+D18+D24</f>
        <v>0</v>
      </c>
      <c r="E30" s="18" t="s">
        <v>6</v>
      </c>
      <c r="F30" s="18">
        <f>F6+F12+F18+F24</f>
        <v>0</v>
      </c>
      <c r="G30" s="18" t="s">
        <v>6</v>
      </c>
      <c r="H30" s="18">
        <f>H6+H12+H18+H24</f>
        <v>0</v>
      </c>
      <c r="I30" s="18" t="s">
        <v>6</v>
      </c>
      <c r="J30" s="18">
        <f>J6+J12+J18+J24</f>
        <v>0</v>
      </c>
      <c r="K30" s="18" t="s">
        <v>10</v>
      </c>
      <c r="L30" s="18">
        <f>B30+D30+F30+H30+J30</f>
        <v>0</v>
      </c>
      <c r="M30" s="147"/>
      <c r="N30" s="149"/>
    </row>
    <row r="31" spans="1:14" x14ac:dyDescent="0.3">
      <c r="A31" s="143" t="s">
        <v>9</v>
      </c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5"/>
      <c r="N31" s="19" t="e">
        <f>N29</f>
        <v>#DIV/0!</v>
      </c>
    </row>
  </sheetData>
  <mergeCells count="15">
    <mergeCell ref="A7:M7"/>
    <mergeCell ref="M5:M6"/>
    <mergeCell ref="N5:N6"/>
    <mergeCell ref="A31:M31"/>
    <mergeCell ref="M11:M12"/>
    <mergeCell ref="N11:N12"/>
    <mergeCell ref="A13:M13"/>
    <mergeCell ref="M17:M18"/>
    <mergeCell ref="N17:N18"/>
    <mergeCell ref="A19:M19"/>
    <mergeCell ref="M23:M24"/>
    <mergeCell ref="N23:N24"/>
    <mergeCell ref="A25:M25"/>
    <mergeCell ref="M29:M30"/>
    <mergeCell ref="N29:N30"/>
  </mergeCells>
  <phoneticPr fontId="7" type="noConversion"/>
  <pageMargins left="0.75" right="0.75" top="1" bottom="1" header="0.5" footer="0.5"/>
  <pageSetup scale="64" orientation="portrait" horizontalDpi="4294967292" verticalDpi="4294967292" r:id="rId1"/>
  <headerFooter>
    <oddHeader>&amp;C&amp;"Calibri,Bold"&amp;14&amp;K000000Index 1 - Student Achievement</oddHeader>
    <oddFooter>&amp;R&amp;"Calibri,Regular"&amp;K000000Created by Gaynette Turner, Testing Coordinator, Seminole ISD and ESC-17 Staff_x000D_April 2014</oddFooter>
  </headerFooter>
  <rowBreaks count="1" manualBreakCount="1">
    <brk id="31" max="16383" man="1"/>
  </rowBreaks>
  <colBreaks count="1" manualBreakCount="1">
    <brk id="14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1"/>
  <sheetViews>
    <sheetView topLeftCell="A49" workbookViewId="0">
      <selection activeCell="R58" sqref="R58"/>
    </sheetView>
  </sheetViews>
  <sheetFormatPr defaultColWidth="10.796875" defaultRowHeight="15.6" x14ac:dyDescent="0.3"/>
  <cols>
    <col min="1" max="1" width="26.296875" style="26" customWidth="1"/>
    <col min="2" max="13" width="8.796875" style="38" customWidth="1"/>
    <col min="14" max="14" width="3.796875" style="26" customWidth="1"/>
    <col min="15" max="15" width="26.296875" style="26" customWidth="1"/>
    <col min="16" max="27" width="8.796875" style="26" customWidth="1"/>
    <col min="28" max="28" width="5.19921875" style="26" customWidth="1"/>
    <col min="29" max="29" width="4.796875" style="26" customWidth="1"/>
    <col min="30" max="30" width="26.296875" style="26" customWidth="1"/>
    <col min="31" max="42" width="8.796875" style="26" customWidth="1"/>
    <col min="43" max="16384" width="10.796875" style="26"/>
  </cols>
  <sheetData>
    <row r="1" spans="1:42" x14ac:dyDescent="0.3">
      <c r="A1" s="24" t="s">
        <v>117</v>
      </c>
      <c r="C1" s="39" t="s">
        <v>45</v>
      </c>
      <c r="E1" s="39"/>
      <c r="O1" s="40" t="s">
        <v>117</v>
      </c>
      <c r="P1" s="41"/>
      <c r="Q1" s="42" t="s">
        <v>45</v>
      </c>
      <c r="R1" s="42"/>
      <c r="AD1" s="40" t="s">
        <v>117</v>
      </c>
      <c r="AE1" s="41"/>
      <c r="AF1" s="42" t="s">
        <v>45</v>
      </c>
      <c r="AG1" s="42"/>
    </row>
    <row r="2" spans="1:42" s="124" customFormat="1" x14ac:dyDescent="0.3">
      <c r="A2" s="124" t="s">
        <v>130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O2" s="128" t="s">
        <v>130</v>
      </c>
      <c r="P2" s="128"/>
      <c r="Q2" s="128"/>
      <c r="R2" s="128"/>
      <c r="AD2" s="128" t="s">
        <v>130</v>
      </c>
      <c r="AE2" s="128"/>
      <c r="AF2" s="128"/>
      <c r="AG2" s="128"/>
    </row>
    <row r="4" spans="1:42" ht="34.049999999999997" customHeight="1" x14ac:dyDescent="0.3">
      <c r="A4" s="44" t="s">
        <v>11</v>
      </c>
      <c r="B4" s="44" t="s">
        <v>12</v>
      </c>
      <c r="C4" s="45" t="s">
        <v>13</v>
      </c>
      <c r="D4" s="45" t="s">
        <v>14</v>
      </c>
      <c r="E4" s="44" t="s">
        <v>15</v>
      </c>
      <c r="F4" s="44" t="s">
        <v>16</v>
      </c>
      <c r="G4" s="45" t="s">
        <v>17</v>
      </c>
      <c r="H4" s="44" t="s">
        <v>18</v>
      </c>
      <c r="I4" s="45" t="s">
        <v>19</v>
      </c>
      <c r="J4" s="44" t="s">
        <v>133</v>
      </c>
      <c r="K4" s="45" t="s">
        <v>21</v>
      </c>
      <c r="L4" s="45" t="s">
        <v>22</v>
      </c>
      <c r="M4" s="45" t="s">
        <v>23</v>
      </c>
      <c r="O4" s="44" t="s">
        <v>11</v>
      </c>
      <c r="P4" s="44" t="s">
        <v>12</v>
      </c>
      <c r="Q4" s="45" t="s">
        <v>13</v>
      </c>
      <c r="R4" s="45" t="s">
        <v>14</v>
      </c>
      <c r="S4" s="44" t="s">
        <v>15</v>
      </c>
      <c r="T4" s="44" t="s">
        <v>16</v>
      </c>
      <c r="U4" s="45" t="s">
        <v>17</v>
      </c>
      <c r="V4" s="44" t="s">
        <v>18</v>
      </c>
      <c r="W4" s="45" t="s">
        <v>19</v>
      </c>
      <c r="X4" s="44" t="s">
        <v>132</v>
      </c>
      <c r="Y4" s="45" t="s">
        <v>21</v>
      </c>
      <c r="Z4" s="45" t="s">
        <v>22</v>
      </c>
      <c r="AA4" s="45" t="s">
        <v>23</v>
      </c>
      <c r="AD4" s="44" t="s">
        <v>11</v>
      </c>
      <c r="AE4" s="44" t="s">
        <v>12</v>
      </c>
      <c r="AF4" s="45" t="s">
        <v>13</v>
      </c>
      <c r="AG4" s="45" t="s">
        <v>14</v>
      </c>
      <c r="AH4" s="44" t="s">
        <v>15</v>
      </c>
      <c r="AI4" s="44" t="s">
        <v>16</v>
      </c>
      <c r="AJ4" s="45" t="s">
        <v>17</v>
      </c>
      <c r="AK4" s="44" t="s">
        <v>18</v>
      </c>
      <c r="AL4" s="45" t="s">
        <v>19</v>
      </c>
      <c r="AM4" s="44" t="s">
        <v>132</v>
      </c>
      <c r="AN4" s="45" t="s">
        <v>21</v>
      </c>
      <c r="AO4" s="45" t="s">
        <v>22</v>
      </c>
      <c r="AP4" s="45" t="s">
        <v>23</v>
      </c>
    </row>
    <row r="5" spans="1:42" ht="34.049999999999997" customHeight="1" x14ac:dyDescent="0.3">
      <c r="A5" s="46" t="s">
        <v>46</v>
      </c>
      <c r="B5" s="6"/>
      <c r="C5" s="6"/>
      <c r="D5" s="6"/>
      <c r="E5" s="6"/>
      <c r="F5" s="6"/>
      <c r="G5" s="6"/>
      <c r="H5" s="6"/>
      <c r="I5" s="6"/>
      <c r="J5" s="6"/>
      <c r="K5" s="6"/>
      <c r="L5" s="48"/>
      <c r="M5" s="48"/>
      <c r="O5" s="46" t="s">
        <v>48</v>
      </c>
      <c r="P5" s="8"/>
      <c r="Q5" s="12"/>
      <c r="R5" s="12"/>
      <c r="S5" s="12"/>
      <c r="T5" s="12"/>
      <c r="U5" s="12"/>
      <c r="V5" s="12"/>
      <c r="W5" s="12"/>
      <c r="X5" s="12"/>
      <c r="Y5" s="12"/>
      <c r="Z5" s="48"/>
      <c r="AA5" s="48"/>
      <c r="AD5" s="49" t="str">
        <f t="shared" ref="AD5:AP5" si="0">A11</f>
        <v>Elementary Campus Reading                            Weighted Growth Rate</v>
      </c>
      <c r="AE5" s="33">
        <f t="shared" si="0"/>
        <v>0</v>
      </c>
      <c r="AF5" s="33">
        <f t="shared" si="0"/>
        <v>0</v>
      </c>
      <c r="AG5" s="33">
        <f t="shared" si="0"/>
        <v>0</v>
      </c>
      <c r="AH5" s="33">
        <f t="shared" si="0"/>
        <v>0</v>
      </c>
      <c r="AI5" s="33">
        <f t="shared" si="0"/>
        <v>0</v>
      </c>
      <c r="AJ5" s="33">
        <f t="shared" si="0"/>
        <v>0</v>
      </c>
      <c r="AK5" s="33">
        <f t="shared" si="0"/>
        <v>0</v>
      </c>
      <c r="AL5" s="33">
        <f t="shared" si="0"/>
        <v>0</v>
      </c>
      <c r="AM5" s="33">
        <f t="shared" si="0"/>
        <v>0</v>
      </c>
      <c r="AN5" s="33">
        <f t="shared" si="0"/>
        <v>0</v>
      </c>
      <c r="AO5" s="33">
        <f t="shared" si="0"/>
        <v>0</v>
      </c>
      <c r="AP5" s="33">
        <f t="shared" si="0"/>
        <v>0</v>
      </c>
    </row>
    <row r="6" spans="1:42" ht="34.049999999999997" customHeight="1" x14ac:dyDescent="0.3">
      <c r="A6" s="46" t="s">
        <v>88</v>
      </c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O6" s="46" t="s">
        <v>88</v>
      </c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D6" s="49" t="str">
        <f t="shared" ref="AD6:AP6" si="1">O11</f>
        <v>Elementary Campus Math               Weighted Growth Rate</v>
      </c>
      <c r="AE6" s="33">
        <f t="shared" si="1"/>
        <v>0</v>
      </c>
      <c r="AF6" s="33">
        <f t="shared" si="1"/>
        <v>0</v>
      </c>
      <c r="AG6" s="33">
        <f t="shared" si="1"/>
        <v>0</v>
      </c>
      <c r="AH6" s="33">
        <f t="shared" si="1"/>
        <v>0</v>
      </c>
      <c r="AI6" s="33">
        <f t="shared" si="1"/>
        <v>0</v>
      </c>
      <c r="AJ6" s="33">
        <f t="shared" si="1"/>
        <v>0</v>
      </c>
      <c r="AK6" s="33">
        <f t="shared" si="1"/>
        <v>0</v>
      </c>
      <c r="AL6" s="33">
        <f t="shared" si="1"/>
        <v>0</v>
      </c>
      <c r="AM6" s="33">
        <f t="shared" si="1"/>
        <v>0</v>
      </c>
      <c r="AN6" s="33">
        <f t="shared" si="1"/>
        <v>0</v>
      </c>
      <c r="AO6" s="33">
        <f t="shared" si="1"/>
        <v>0</v>
      </c>
      <c r="AP6" s="33">
        <f t="shared" si="1"/>
        <v>0</v>
      </c>
    </row>
    <row r="7" spans="1:42" ht="34.049999999999997" customHeight="1" x14ac:dyDescent="0.3">
      <c r="A7" s="46" t="s">
        <v>169</v>
      </c>
      <c r="B7" s="6"/>
      <c r="C7" s="6"/>
      <c r="D7" s="6"/>
      <c r="E7" s="6"/>
      <c r="F7" s="6"/>
      <c r="G7" s="6"/>
      <c r="H7" s="6"/>
      <c r="I7" s="6"/>
      <c r="J7" s="6"/>
      <c r="K7" s="6"/>
      <c r="L7" s="48"/>
      <c r="M7" s="48"/>
      <c r="O7" s="46" t="s">
        <v>169</v>
      </c>
      <c r="P7" s="9"/>
      <c r="Q7" s="13"/>
      <c r="R7" s="13"/>
      <c r="S7" s="13"/>
      <c r="T7" s="13"/>
      <c r="U7" s="13"/>
      <c r="V7" s="13"/>
      <c r="W7" s="13"/>
      <c r="X7" s="13"/>
      <c r="Y7" s="13"/>
      <c r="Z7" s="48"/>
      <c r="AA7" s="48"/>
      <c r="AD7" s="49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</row>
    <row r="8" spans="1:42" ht="34.049999999999997" customHeight="1" x14ac:dyDescent="0.3">
      <c r="A8" s="46" t="s">
        <v>89</v>
      </c>
      <c r="B8" s="6"/>
      <c r="C8" s="6"/>
      <c r="D8" s="6"/>
      <c r="E8" s="6"/>
      <c r="F8" s="6"/>
      <c r="G8" s="6"/>
      <c r="H8" s="6"/>
      <c r="I8" s="6"/>
      <c r="J8" s="6"/>
      <c r="K8" s="6"/>
      <c r="L8" s="48"/>
      <c r="M8" s="48"/>
      <c r="O8" s="46" t="s">
        <v>89</v>
      </c>
      <c r="P8" s="9"/>
      <c r="Q8" s="13"/>
      <c r="R8" s="13"/>
      <c r="S8" s="13"/>
      <c r="T8" s="13"/>
      <c r="U8" s="13"/>
      <c r="V8" s="13"/>
      <c r="W8" s="13"/>
      <c r="X8" s="13"/>
      <c r="Y8" s="13"/>
      <c r="Z8" s="48"/>
      <c r="AA8" s="48"/>
      <c r="AD8" s="150" t="s">
        <v>7</v>
      </c>
      <c r="AE8" s="151"/>
      <c r="AF8" s="151"/>
      <c r="AG8" s="151"/>
      <c r="AH8" s="151"/>
      <c r="AI8" s="151"/>
      <c r="AJ8" s="151"/>
      <c r="AK8" s="151"/>
      <c r="AL8" s="151"/>
      <c r="AM8" s="151"/>
      <c r="AN8" s="152"/>
      <c r="AO8" s="51">
        <f>AO5+AO6+AO7</f>
        <v>0</v>
      </c>
      <c r="AP8" s="51">
        <f>AP5+AP6+AP7</f>
        <v>0</v>
      </c>
    </row>
    <row r="9" spans="1:42" ht="34.049999999999997" customHeight="1" x14ac:dyDescent="0.3">
      <c r="A9" s="46" t="s">
        <v>24</v>
      </c>
      <c r="B9" s="52">
        <f>IF(B5&gt;=25,B7/B5,0)</f>
        <v>0</v>
      </c>
      <c r="C9" s="52">
        <f t="shared" ref="C9:K9" si="2">IF(C5&gt;=25,C7/C5,0)</f>
        <v>0</v>
      </c>
      <c r="D9" s="52">
        <f t="shared" si="2"/>
        <v>0</v>
      </c>
      <c r="E9" s="52">
        <f t="shared" si="2"/>
        <v>0</v>
      </c>
      <c r="F9" s="52">
        <f t="shared" si="2"/>
        <v>0</v>
      </c>
      <c r="G9" s="52">
        <f t="shared" si="2"/>
        <v>0</v>
      </c>
      <c r="H9" s="52">
        <f t="shared" si="2"/>
        <v>0</v>
      </c>
      <c r="I9" s="52">
        <f t="shared" si="2"/>
        <v>0</v>
      </c>
      <c r="J9" s="52">
        <f t="shared" si="2"/>
        <v>0</v>
      </c>
      <c r="K9" s="52">
        <f t="shared" si="2"/>
        <v>0</v>
      </c>
      <c r="L9" s="48"/>
      <c r="M9" s="48"/>
      <c r="O9" s="46" t="s">
        <v>24</v>
      </c>
      <c r="P9" s="52">
        <f>IF(P5&gt;=25,P7/P5,0)</f>
        <v>0</v>
      </c>
      <c r="Q9" s="52">
        <f t="shared" ref="Q9:Y9" si="3">IF(Q5&gt;=25,Q7/Q5,0)</f>
        <v>0</v>
      </c>
      <c r="R9" s="52">
        <f t="shared" si="3"/>
        <v>0</v>
      </c>
      <c r="S9" s="52">
        <f t="shared" si="3"/>
        <v>0</v>
      </c>
      <c r="T9" s="52">
        <f t="shared" si="3"/>
        <v>0</v>
      </c>
      <c r="U9" s="52">
        <f t="shared" si="3"/>
        <v>0</v>
      </c>
      <c r="V9" s="52">
        <f t="shared" si="3"/>
        <v>0</v>
      </c>
      <c r="W9" s="52">
        <f t="shared" si="3"/>
        <v>0</v>
      </c>
      <c r="X9" s="52">
        <f t="shared" si="3"/>
        <v>0</v>
      </c>
      <c r="Y9" s="52">
        <f t="shared" si="3"/>
        <v>0</v>
      </c>
      <c r="Z9" s="48"/>
      <c r="AA9" s="48"/>
      <c r="AD9" s="153" t="s">
        <v>28</v>
      </c>
      <c r="AE9" s="154"/>
      <c r="AF9" s="154"/>
      <c r="AG9" s="154"/>
      <c r="AH9" s="154"/>
      <c r="AI9" s="154"/>
      <c r="AJ9" s="154"/>
      <c r="AK9" s="154"/>
      <c r="AL9" s="154"/>
      <c r="AM9" s="154"/>
      <c r="AN9" s="155"/>
      <c r="AO9" s="156" t="e">
        <f>(AO8/AP8)*100</f>
        <v>#DIV/0!</v>
      </c>
      <c r="AP9" s="157"/>
    </row>
    <row r="10" spans="1:42" ht="34.049999999999997" customHeight="1" x14ac:dyDescent="0.3">
      <c r="A10" s="46" t="s">
        <v>25</v>
      </c>
      <c r="B10" s="135">
        <f>IF(B5&gt;=25,(B8/B5),0)</f>
        <v>0</v>
      </c>
      <c r="C10" s="135">
        <f t="shared" ref="C10:K10" si="4">IF(C5&gt;=25,(C8/C5),0)</f>
        <v>0</v>
      </c>
      <c r="D10" s="135">
        <f t="shared" si="4"/>
        <v>0</v>
      </c>
      <c r="E10" s="135">
        <f t="shared" si="4"/>
        <v>0</v>
      </c>
      <c r="F10" s="135">
        <f t="shared" si="4"/>
        <v>0</v>
      </c>
      <c r="G10" s="135">
        <f t="shared" si="4"/>
        <v>0</v>
      </c>
      <c r="H10" s="135">
        <f t="shared" si="4"/>
        <v>0</v>
      </c>
      <c r="I10" s="135">
        <f t="shared" si="4"/>
        <v>0</v>
      </c>
      <c r="J10" s="135">
        <f t="shared" si="4"/>
        <v>0</v>
      </c>
      <c r="K10" s="135">
        <f t="shared" si="4"/>
        <v>0</v>
      </c>
      <c r="L10" s="48"/>
      <c r="M10" s="48"/>
      <c r="O10" s="46" t="s">
        <v>25</v>
      </c>
      <c r="P10" s="52">
        <f>IF(P5&gt;=25,(P8/P5),0)</f>
        <v>0</v>
      </c>
      <c r="Q10" s="135">
        <f t="shared" ref="Q10:Y10" si="5">IF(Q5&gt;=25,(Q8/Q5),0)</f>
        <v>0</v>
      </c>
      <c r="R10" s="135">
        <f t="shared" si="5"/>
        <v>0</v>
      </c>
      <c r="S10" s="135">
        <f t="shared" si="5"/>
        <v>0</v>
      </c>
      <c r="T10" s="135">
        <f t="shared" si="5"/>
        <v>0</v>
      </c>
      <c r="U10" s="135">
        <f t="shared" si="5"/>
        <v>0</v>
      </c>
      <c r="V10" s="135">
        <f t="shared" si="5"/>
        <v>0</v>
      </c>
      <c r="W10" s="135">
        <f t="shared" si="5"/>
        <v>0</v>
      </c>
      <c r="X10" s="135">
        <f t="shared" si="5"/>
        <v>0</v>
      </c>
      <c r="Y10" s="135">
        <f t="shared" si="5"/>
        <v>0</v>
      </c>
      <c r="Z10" s="48"/>
      <c r="AA10" s="48"/>
    </row>
    <row r="11" spans="1:42" ht="34.049999999999997" customHeight="1" x14ac:dyDescent="0.3">
      <c r="A11" s="46" t="s">
        <v>81</v>
      </c>
      <c r="B11" s="33">
        <f>(B9+B10)*100</f>
        <v>0</v>
      </c>
      <c r="C11" s="33">
        <f t="shared" ref="C11:K11" si="6">(C9+C10)*100</f>
        <v>0</v>
      </c>
      <c r="D11" s="33">
        <f t="shared" si="6"/>
        <v>0</v>
      </c>
      <c r="E11" s="33">
        <f t="shared" si="6"/>
        <v>0</v>
      </c>
      <c r="F11" s="33">
        <f t="shared" si="6"/>
        <v>0</v>
      </c>
      <c r="G11" s="33">
        <f t="shared" si="6"/>
        <v>0</v>
      </c>
      <c r="H11" s="33">
        <f t="shared" si="6"/>
        <v>0</v>
      </c>
      <c r="I11" s="33">
        <f t="shared" si="6"/>
        <v>0</v>
      </c>
      <c r="J11" s="33">
        <f t="shared" si="6"/>
        <v>0</v>
      </c>
      <c r="K11" s="33">
        <f t="shared" si="6"/>
        <v>0</v>
      </c>
      <c r="L11" s="33">
        <f>B11+C11+D11+E11+F11+G11+H11+I11+J11+K11</f>
        <v>0</v>
      </c>
      <c r="M11" s="7"/>
      <c r="O11" s="46" t="s">
        <v>82</v>
      </c>
      <c r="P11" s="33">
        <f>(P9+P10)*100</f>
        <v>0</v>
      </c>
      <c r="Q11" s="33">
        <f t="shared" ref="Q11:Y11" si="7">(Q9+Q10)*100</f>
        <v>0</v>
      </c>
      <c r="R11" s="33">
        <f t="shared" si="7"/>
        <v>0</v>
      </c>
      <c r="S11" s="33">
        <f t="shared" si="7"/>
        <v>0</v>
      </c>
      <c r="T11" s="33">
        <f t="shared" si="7"/>
        <v>0</v>
      </c>
      <c r="U11" s="33">
        <f t="shared" si="7"/>
        <v>0</v>
      </c>
      <c r="V11" s="33">
        <f t="shared" si="7"/>
        <v>0</v>
      </c>
      <c r="W11" s="33">
        <f t="shared" si="7"/>
        <v>0</v>
      </c>
      <c r="X11" s="33">
        <f t="shared" si="7"/>
        <v>0</v>
      </c>
      <c r="Y11" s="33">
        <f t="shared" si="7"/>
        <v>0</v>
      </c>
      <c r="Z11" s="33">
        <f>P11+Q11+R11+S11+T11+U11+V11+W11+X11+Y11</f>
        <v>0</v>
      </c>
      <c r="AA11" s="68"/>
    </row>
    <row r="12" spans="1:42" ht="34.049999999999997" customHeight="1" x14ac:dyDescent="0.3">
      <c r="B12" s="54"/>
      <c r="C12" s="55"/>
      <c r="D12" s="55"/>
      <c r="E12" s="55"/>
      <c r="F12" s="55"/>
      <c r="G12" s="158" t="s">
        <v>95</v>
      </c>
      <c r="H12" s="158"/>
      <c r="I12" s="158"/>
      <c r="J12" s="158"/>
      <c r="K12" s="158"/>
      <c r="L12" s="158"/>
      <c r="M12" s="158"/>
      <c r="P12" s="54"/>
      <c r="Q12" s="55"/>
      <c r="R12" s="55"/>
      <c r="S12" s="55"/>
      <c r="T12" s="55"/>
      <c r="U12" s="159" t="s">
        <v>95</v>
      </c>
      <c r="V12" s="159"/>
      <c r="W12" s="159"/>
      <c r="X12" s="159"/>
      <c r="Y12" s="159"/>
      <c r="Z12" s="159"/>
      <c r="AA12" s="159"/>
    </row>
    <row r="13" spans="1:42" ht="15" customHeight="1" x14ac:dyDescent="0.3">
      <c r="A13" s="40" t="s">
        <v>117</v>
      </c>
      <c r="B13" s="41"/>
      <c r="C13" s="42" t="s">
        <v>45</v>
      </c>
      <c r="D13" s="42"/>
      <c r="E13" s="55"/>
      <c r="F13" s="55"/>
      <c r="G13" s="56"/>
      <c r="H13" s="56"/>
      <c r="I13" s="56"/>
      <c r="J13" s="56"/>
      <c r="K13" s="56"/>
      <c r="L13" s="56"/>
      <c r="M13" s="56"/>
      <c r="O13" s="40" t="s">
        <v>117</v>
      </c>
      <c r="P13" s="41"/>
      <c r="Q13" s="42" t="s">
        <v>45</v>
      </c>
      <c r="R13" s="42"/>
      <c r="S13" s="55"/>
      <c r="T13" s="55"/>
      <c r="U13" s="57"/>
      <c r="V13" s="57"/>
      <c r="W13" s="57"/>
      <c r="X13" s="57"/>
      <c r="Y13" s="57"/>
      <c r="Z13" s="57"/>
      <c r="AA13" s="57"/>
      <c r="AD13" s="40" t="s">
        <v>117</v>
      </c>
      <c r="AE13" s="41"/>
      <c r="AF13" s="42" t="s">
        <v>45</v>
      </c>
      <c r="AG13" s="42"/>
    </row>
    <row r="14" spans="1:42" s="124" customFormat="1" ht="15" customHeight="1" x14ac:dyDescent="0.3">
      <c r="A14" s="128" t="s">
        <v>130</v>
      </c>
      <c r="B14" s="128"/>
      <c r="C14" s="128"/>
      <c r="D14" s="128"/>
      <c r="E14" s="126"/>
      <c r="F14" s="126"/>
      <c r="G14" s="131"/>
      <c r="H14" s="131"/>
      <c r="I14" s="131"/>
      <c r="J14" s="131"/>
      <c r="K14" s="131"/>
      <c r="L14" s="131"/>
      <c r="M14" s="131"/>
      <c r="O14" s="128" t="s">
        <v>130</v>
      </c>
      <c r="P14" s="128"/>
      <c r="Q14" s="128"/>
      <c r="R14" s="128"/>
      <c r="S14" s="126"/>
      <c r="T14" s="126"/>
      <c r="U14" s="132"/>
      <c r="V14" s="132"/>
      <c r="W14" s="132"/>
      <c r="X14" s="132"/>
      <c r="Y14" s="132"/>
      <c r="Z14" s="132"/>
      <c r="AA14" s="132"/>
      <c r="AD14" s="128" t="s">
        <v>130</v>
      </c>
      <c r="AE14" s="128"/>
      <c r="AF14" s="128"/>
      <c r="AG14" s="128"/>
    </row>
    <row r="15" spans="1:42" ht="15" customHeight="1" x14ac:dyDescent="0.3">
      <c r="O15" s="43"/>
      <c r="P15" s="43"/>
      <c r="Q15" s="43"/>
      <c r="R15" s="43"/>
    </row>
    <row r="16" spans="1:42" ht="34.049999999999997" customHeight="1" x14ac:dyDescent="0.3">
      <c r="A16" s="44" t="s">
        <v>11</v>
      </c>
      <c r="B16" s="44" t="s">
        <v>12</v>
      </c>
      <c r="C16" s="45" t="s">
        <v>13</v>
      </c>
      <c r="D16" s="45" t="s">
        <v>14</v>
      </c>
      <c r="E16" s="44" t="s">
        <v>15</v>
      </c>
      <c r="F16" s="44" t="s">
        <v>16</v>
      </c>
      <c r="G16" s="45" t="s">
        <v>17</v>
      </c>
      <c r="H16" s="44" t="s">
        <v>18</v>
      </c>
      <c r="I16" s="45" t="s">
        <v>19</v>
      </c>
      <c r="J16" s="44" t="s">
        <v>132</v>
      </c>
      <c r="K16" s="45" t="s">
        <v>21</v>
      </c>
      <c r="L16" s="45" t="s">
        <v>22</v>
      </c>
      <c r="M16" s="45" t="s">
        <v>23</v>
      </c>
      <c r="O16" s="44" t="s">
        <v>11</v>
      </c>
      <c r="P16" s="44" t="s">
        <v>12</v>
      </c>
      <c r="Q16" s="45" t="s">
        <v>13</v>
      </c>
      <c r="R16" s="45" t="s">
        <v>14</v>
      </c>
      <c r="S16" s="44" t="s">
        <v>15</v>
      </c>
      <c r="T16" s="44" t="s">
        <v>16</v>
      </c>
      <c r="U16" s="45" t="s">
        <v>17</v>
      </c>
      <c r="V16" s="44" t="s">
        <v>18</v>
      </c>
      <c r="W16" s="45" t="s">
        <v>19</v>
      </c>
      <c r="X16" s="44" t="s">
        <v>132</v>
      </c>
      <c r="Y16" s="45" t="s">
        <v>21</v>
      </c>
      <c r="Z16" s="45" t="s">
        <v>22</v>
      </c>
      <c r="AA16" s="45" t="s">
        <v>23</v>
      </c>
      <c r="AD16" s="44" t="s">
        <v>11</v>
      </c>
      <c r="AE16" s="44" t="s">
        <v>12</v>
      </c>
      <c r="AF16" s="45" t="s">
        <v>13</v>
      </c>
      <c r="AG16" s="45" t="s">
        <v>14</v>
      </c>
      <c r="AH16" s="44" t="s">
        <v>15</v>
      </c>
      <c r="AI16" s="44" t="s">
        <v>16</v>
      </c>
      <c r="AJ16" s="45" t="s">
        <v>17</v>
      </c>
      <c r="AK16" s="44" t="s">
        <v>18</v>
      </c>
      <c r="AL16" s="45" t="s">
        <v>19</v>
      </c>
      <c r="AM16" s="44" t="s">
        <v>132</v>
      </c>
      <c r="AN16" s="45" t="s">
        <v>21</v>
      </c>
      <c r="AO16" s="45" t="s">
        <v>22</v>
      </c>
      <c r="AP16" s="45" t="s">
        <v>23</v>
      </c>
    </row>
    <row r="17" spans="1:42" ht="34.049999999999997" customHeight="1" x14ac:dyDescent="0.3">
      <c r="A17" s="46" t="s">
        <v>54</v>
      </c>
      <c r="B17" s="6"/>
      <c r="C17" s="6"/>
      <c r="D17" s="6"/>
      <c r="E17" s="6"/>
      <c r="F17" s="6"/>
      <c r="G17" s="6"/>
      <c r="H17" s="6"/>
      <c r="I17" s="6"/>
      <c r="J17" s="6"/>
      <c r="K17" s="6"/>
      <c r="L17" s="48"/>
      <c r="M17" s="48"/>
      <c r="O17" s="46" t="s">
        <v>84</v>
      </c>
      <c r="P17" s="8"/>
      <c r="Q17" s="12"/>
      <c r="R17" s="12"/>
      <c r="S17" s="12"/>
      <c r="T17" s="12"/>
      <c r="U17" s="12"/>
      <c r="V17" s="12"/>
      <c r="W17" s="12"/>
      <c r="X17" s="12"/>
      <c r="Y17" s="12"/>
      <c r="Z17" s="48"/>
      <c r="AA17" s="48"/>
      <c r="AD17" s="49" t="str">
        <f t="shared" ref="AD17:AP17" si="8">A23</f>
        <v>Junior High Campus Reading                            Weighted Growth Rate</v>
      </c>
      <c r="AE17" s="33">
        <f t="shared" si="8"/>
        <v>0</v>
      </c>
      <c r="AF17" s="33">
        <f t="shared" si="8"/>
        <v>0</v>
      </c>
      <c r="AG17" s="33">
        <f t="shared" si="8"/>
        <v>0</v>
      </c>
      <c r="AH17" s="33">
        <f t="shared" si="8"/>
        <v>0</v>
      </c>
      <c r="AI17" s="33">
        <f t="shared" si="8"/>
        <v>0</v>
      </c>
      <c r="AJ17" s="33">
        <f t="shared" si="8"/>
        <v>0</v>
      </c>
      <c r="AK17" s="33">
        <f t="shared" si="8"/>
        <v>0</v>
      </c>
      <c r="AL17" s="33">
        <f t="shared" si="8"/>
        <v>0</v>
      </c>
      <c r="AM17" s="33">
        <f t="shared" si="8"/>
        <v>0</v>
      </c>
      <c r="AN17" s="33">
        <f t="shared" si="8"/>
        <v>0</v>
      </c>
      <c r="AO17" s="33">
        <f t="shared" si="8"/>
        <v>0</v>
      </c>
      <c r="AP17" s="33">
        <f t="shared" si="8"/>
        <v>0</v>
      </c>
    </row>
    <row r="18" spans="1:42" ht="34.049999999999997" customHeight="1" x14ac:dyDescent="0.3">
      <c r="A18" s="50" t="s">
        <v>88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O18" s="50" t="s">
        <v>88</v>
      </c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D18" s="49" t="str">
        <f t="shared" ref="AD18:AP18" si="9">O23</f>
        <v>Junior High Campus Math                          Weighted Growth Rate</v>
      </c>
      <c r="AE18" s="33">
        <f t="shared" si="9"/>
        <v>0</v>
      </c>
      <c r="AF18" s="33">
        <f t="shared" si="9"/>
        <v>0</v>
      </c>
      <c r="AG18" s="33">
        <f t="shared" si="9"/>
        <v>0</v>
      </c>
      <c r="AH18" s="33">
        <f t="shared" si="9"/>
        <v>0</v>
      </c>
      <c r="AI18" s="33">
        <f t="shared" si="9"/>
        <v>0</v>
      </c>
      <c r="AJ18" s="33">
        <f t="shared" si="9"/>
        <v>0</v>
      </c>
      <c r="AK18" s="33">
        <f t="shared" si="9"/>
        <v>0</v>
      </c>
      <c r="AL18" s="33">
        <f t="shared" si="9"/>
        <v>0</v>
      </c>
      <c r="AM18" s="33">
        <f t="shared" si="9"/>
        <v>0</v>
      </c>
      <c r="AN18" s="33">
        <f t="shared" si="9"/>
        <v>0</v>
      </c>
      <c r="AO18" s="33">
        <f t="shared" si="9"/>
        <v>0</v>
      </c>
      <c r="AP18" s="33">
        <f t="shared" si="9"/>
        <v>0</v>
      </c>
    </row>
    <row r="19" spans="1:42" ht="34.049999999999997" customHeight="1" x14ac:dyDescent="0.3">
      <c r="A19" s="46" t="s">
        <v>169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48"/>
      <c r="M19" s="48"/>
      <c r="O19" s="46" t="s">
        <v>169</v>
      </c>
      <c r="P19" s="9"/>
      <c r="Q19" s="13"/>
      <c r="R19" s="13"/>
      <c r="S19" s="13"/>
      <c r="T19" s="13"/>
      <c r="U19" s="13"/>
      <c r="V19" s="13"/>
      <c r="W19" s="13"/>
      <c r="X19" s="13"/>
      <c r="Y19" s="13"/>
      <c r="Z19" s="48"/>
      <c r="AA19" s="48"/>
      <c r="AD19" s="49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</row>
    <row r="20" spans="1:42" ht="34.049999999999997" customHeight="1" x14ac:dyDescent="0.3">
      <c r="A20" s="46" t="s">
        <v>89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48"/>
      <c r="M20" s="48"/>
      <c r="O20" s="46" t="s">
        <v>89</v>
      </c>
      <c r="P20" s="9"/>
      <c r="Q20" s="13"/>
      <c r="R20" s="13"/>
      <c r="S20" s="13"/>
      <c r="T20" s="13"/>
      <c r="U20" s="13"/>
      <c r="V20" s="13"/>
      <c r="W20" s="13"/>
      <c r="X20" s="13"/>
      <c r="Y20" s="13"/>
      <c r="Z20" s="48"/>
      <c r="AA20" s="48"/>
      <c r="AD20" s="150" t="s">
        <v>7</v>
      </c>
      <c r="AE20" s="151"/>
      <c r="AF20" s="151"/>
      <c r="AG20" s="151"/>
      <c r="AH20" s="151"/>
      <c r="AI20" s="151"/>
      <c r="AJ20" s="151"/>
      <c r="AK20" s="151"/>
      <c r="AL20" s="151"/>
      <c r="AM20" s="151"/>
      <c r="AN20" s="152"/>
      <c r="AO20" s="51">
        <f>AO17+AO18+AO19</f>
        <v>0</v>
      </c>
      <c r="AP20" s="51">
        <f>AP17+AP18+AP19</f>
        <v>0</v>
      </c>
    </row>
    <row r="21" spans="1:42" ht="34.049999999999997" customHeight="1" x14ac:dyDescent="0.3">
      <c r="A21" s="46" t="s">
        <v>24</v>
      </c>
      <c r="B21" s="52">
        <f>IF(B17&gt;=25,B19/B17,0)</f>
        <v>0</v>
      </c>
      <c r="C21" s="52">
        <f t="shared" ref="C21:K21" si="10">IF(C17&gt;=25,C19/C17,0)</f>
        <v>0</v>
      </c>
      <c r="D21" s="52">
        <f t="shared" si="10"/>
        <v>0</v>
      </c>
      <c r="E21" s="52">
        <f t="shared" si="10"/>
        <v>0</v>
      </c>
      <c r="F21" s="52">
        <f t="shared" si="10"/>
        <v>0</v>
      </c>
      <c r="G21" s="52">
        <f t="shared" si="10"/>
        <v>0</v>
      </c>
      <c r="H21" s="52">
        <f t="shared" si="10"/>
        <v>0</v>
      </c>
      <c r="I21" s="52">
        <f t="shared" si="10"/>
        <v>0</v>
      </c>
      <c r="J21" s="52">
        <f t="shared" si="10"/>
        <v>0</v>
      </c>
      <c r="K21" s="52">
        <f t="shared" si="10"/>
        <v>0</v>
      </c>
      <c r="L21" s="48"/>
      <c r="M21" s="48"/>
      <c r="O21" s="46" t="s">
        <v>24</v>
      </c>
      <c r="P21" s="52">
        <f>IF(P17&gt;=25,P19/P17,0)</f>
        <v>0</v>
      </c>
      <c r="Q21" s="52">
        <f t="shared" ref="Q21:Y21" si="11">IF(Q17&gt;=25,Q19/Q17,0)</f>
        <v>0</v>
      </c>
      <c r="R21" s="52">
        <f t="shared" si="11"/>
        <v>0</v>
      </c>
      <c r="S21" s="52">
        <f t="shared" si="11"/>
        <v>0</v>
      </c>
      <c r="T21" s="52">
        <f t="shared" si="11"/>
        <v>0</v>
      </c>
      <c r="U21" s="52">
        <f t="shared" si="11"/>
        <v>0</v>
      </c>
      <c r="V21" s="52">
        <f t="shared" si="11"/>
        <v>0</v>
      </c>
      <c r="W21" s="52">
        <f t="shared" si="11"/>
        <v>0</v>
      </c>
      <c r="X21" s="52">
        <f t="shared" si="11"/>
        <v>0</v>
      </c>
      <c r="Y21" s="52">
        <f t="shared" si="11"/>
        <v>0</v>
      </c>
      <c r="Z21" s="48"/>
      <c r="AA21" s="48"/>
      <c r="AD21" s="153" t="s">
        <v>28</v>
      </c>
      <c r="AE21" s="154"/>
      <c r="AF21" s="154"/>
      <c r="AG21" s="154"/>
      <c r="AH21" s="154"/>
      <c r="AI21" s="154"/>
      <c r="AJ21" s="154"/>
      <c r="AK21" s="154"/>
      <c r="AL21" s="154"/>
      <c r="AM21" s="154"/>
      <c r="AN21" s="155"/>
      <c r="AO21" s="156" t="e">
        <f>(AO20/AP20)*100</f>
        <v>#DIV/0!</v>
      </c>
      <c r="AP21" s="157"/>
    </row>
    <row r="22" spans="1:42" ht="34.049999999999997" customHeight="1" x14ac:dyDescent="0.3">
      <c r="A22" s="46" t="s">
        <v>25</v>
      </c>
      <c r="B22" s="52">
        <f>IF(B17&gt;=25,(B20/B17),0)</f>
        <v>0</v>
      </c>
      <c r="C22" s="135">
        <f t="shared" ref="C22:K22" si="12">IF(C17&gt;=25,(C20/C17),0)</f>
        <v>0</v>
      </c>
      <c r="D22" s="135">
        <f t="shared" si="12"/>
        <v>0</v>
      </c>
      <c r="E22" s="135">
        <f t="shared" si="12"/>
        <v>0</v>
      </c>
      <c r="F22" s="135">
        <f t="shared" si="12"/>
        <v>0</v>
      </c>
      <c r="G22" s="135">
        <f t="shared" si="12"/>
        <v>0</v>
      </c>
      <c r="H22" s="135">
        <f t="shared" si="12"/>
        <v>0</v>
      </c>
      <c r="I22" s="135">
        <f t="shared" si="12"/>
        <v>0</v>
      </c>
      <c r="J22" s="135">
        <f t="shared" si="12"/>
        <v>0</v>
      </c>
      <c r="K22" s="135">
        <f t="shared" si="12"/>
        <v>0</v>
      </c>
      <c r="L22" s="48"/>
      <c r="M22" s="48"/>
      <c r="O22" s="46" t="s">
        <v>25</v>
      </c>
      <c r="P22" s="52">
        <f>IF(P17&gt;=25,(P20/P17),0)</f>
        <v>0</v>
      </c>
      <c r="Q22" s="135">
        <f t="shared" ref="Q22:Y22" si="13">IF(Q17&gt;=25,(Q20/Q17),0)</f>
        <v>0</v>
      </c>
      <c r="R22" s="135">
        <f t="shared" si="13"/>
        <v>0</v>
      </c>
      <c r="S22" s="135">
        <f t="shared" si="13"/>
        <v>0</v>
      </c>
      <c r="T22" s="135">
        <f t="shared" si="13"/>
        <v>0</v>
      </c>
      <c r="U22" s="135">
        <f t="shared" si="13"/>
        <v>0</v>
      </c>
      <c r="V22" s="135">
        <f t="shared" si="13"/>
        <v>0</v>
      </c>
      <c r="W22" s="135">
        <f t="shared" si="13"/>
        <v>0</v>
      </c>
      <c r="X22" s="135">
        <f t="shared" si="13"/>
        <v>0</v>
      </c>
      <c r="Y22" s="135">
        <f t="shared" si="13"/>
        <v>0</v>
      </c>
      <c r="Z22" s="48"/>
      <c r="AA22" s="48"/>
    </row>
    <row r="23" spans="1:42" ht="34.049999999999997" customHeight="1" x14ac:dyDescent="0.3">
      <c r="A23" s="46" t="s">
        <v>83</v>
      </c>
      <c r="B23" s="33">
        <f>(B21+B22)*100</f>
        <v>0</v>
      </c>
      <c r="C23" s="33">
        <f t="shared" ref="C23:K23" si="14">(C21+C22)*100</f>
        <v>0</v>
      </c>
      <c r="D23" s="33">
        <f t="shared" si="14"/>
        <v>0</v>
      </c>
      <c r="E23" s="33">
        <f t="shared" si="14"/>
        <v>0</v>
      </c>
      <c r="F23" s="33">
        <f t="shared" si="14"/>
        <v>0</v>
      </c>
      <c r="G23" s="33">
        <f t="shared" si="14"/>
        <v>0</v>
      </c>
      <c r="H23" s="33">
        <f t="shared" si="14"/>
        <v>0</v>
      </c>
      <c r="I23" s="33">
        <f t="shared" si="14"/>
        <v>0</v>
      </c>
      <c r="J23" s="33">
        <f t="shared" si="14"/>
        <v>0</v>
      </c>
      <c r="K23" s="33">
        <f t="shared" si="14"/>
        <v>0</v>
      </c>
      <c r="L23" s="33">
        <f>B23+C23+D23+E23+F23+G23+H23+I23+J23+K23</f>
        <v>0</v>
      </c>
      <c r="M23" s="7"/>
      <c r="O23" s="46" t="s">
        <v>85</v>
      </c>
      <c r="P23" s="33">
        <f>(P21+P22)*100</f>
        <v>0</v>
      </c>
      <c r="Q23" s="33">
        <f t="shared" ref="Q23:Y23" si="15">(Q21+Q22)*100</f>
        <v>0</v>
      </c>
      <c r="R23" s="33">
        <f t="shared" si="15"/>
        <v>0</v>
      </c>
      <c r="S23" s="33">
        <f t="shared" si="15"/>
        <v>0</v>
      </c>
      <c r="T23" s="33">
        <f t="shared" si="15"/>
        <v>0</v>
      </c>
      <c r="U23" s="33">
        <f t="shared" si="15"/>
        <v>0</v>
      </c>
      <c r="V23" s="33">
        <f t="shared" si="15"/>
        <v>0</v>
      </c>
      <c r="W23" s="33">
        <f t="shared" si="15"/>
        <v>0</v>
      </c>
      <c r="X23" s="33">
        <f t="shared" si="15"/>
        <v>0</v>
      </c>
      <c r="Y23" s="33">
        <f t="shared" si="15"/>
        <v>0</v>
      </c>
      <c r="Z23" s="33">
        <f>P23+Q23+R23+S23+T23+U23+V23+W23+X23+Y23</f>
        <v>0</v>
      </c>
      <c r="AA23" s="68"/>
    </row>
    <row r="24" spans="1:42" ht="34.049999999999997" customHeight="1" x14ac:dyDescent="0.3">
      <c r="B24" s="54"/>
      <c r="C24" s="55"/>
      <c r="D24" s="55"/>
      <c r="E24" s="55"/>
      <c r="F24" s="55"/>
      <c r="G24" s="158" t="s">
        <v>95</v>
      </c>
      <c r="H24" s="158"/>
      <c r="I24" s="158"/>
      <c r="J24" s="158"/>
      <c r="K24" s="158"/>
      <c r="L24" s="158"/>
      <c r="M24" s="158"/>
      <c r="P24" s="54"/>
      <c r="Q24" s="55"/>
      <c r="R24" s="55"/>
      <c r="S24" s="55"/>
      <c r="T24" s="55"/>
      <c r="U24" s="159" t="s">
        <v>95</v>
      </c>
      <c r="V24" s="159"/>
      <c r="W24" s="159"/>
      <c r="X24" s="159"/>
      <c r="Y24" s="159"/>
      <c r="Z24" s="159"/>
      <c r="AA24" s="159"/>
    </row>
    <row r="25" spans="1:42" s="58" customFormat="1" ht="15" customHeight="1" x14ac:dyDescent="0.3">
      <c r="A25" s="40" t="s">
        <v>117</v>
      </c>
      <c r="B25" s="41"/>
      <c r="C25" s="42" t="s">
        <v>45</v>
      </c>
      <c r="D25" s="42"/>
      <c r="E25" s="55"/>
      <c r="F25" s="55"/>
      <c r="G25" s="56"/>
      <c r="H25" s="56"/>
      <c r="I25" s="56"/>
      <c r="J25" s="56"/>
      <c r="K25" s="56"/>
      <c r="L25" s="56"/>
      <c r="M25" s="56"/>
      <c r="O25" s="40" t="s">
        <v>117</v>
      </c>
      <c r="P25" s="41"/>
      <c r="Q25" s="42" t="s">
        <v>45</v>
      </c>
      <c r="R25" s="42"/>
      <c r="S25" s="55"/>
      <c r="T25" s="55"/>
      <c r="U25" s="57"/>
      <c r="V25" s="57"/>
      <c r="W25" s="57"/>
      <c r="X25" s="57"/>
      <c r="Y25" s="57"/>
      <c r="Z25" s="57"/>
      <c r="AA25" s="57"/>
      <c r="AD25" s="40" t="s">
        <v>117</v>
      </c>
      <c r="AE25" s="41"/>
      <c r="AF25" s="42" t="s">
        <v>45</v>
      </c>
      <c r="AG25" s="42"/>
    </row>
    <row r="26" spans="1:42" s="124" customFormat="1" ht="15" customHeight="1" x14ac:dyDescent="0.3">
      <c r="A26" s="128" t="s">
        <v>130</v>
      </c>
      <c r="B26" s="128"/>
      <c r="C26" s="128"/>
      <c r="D26" s="128"/>
      <c r="E26" s="126"/>
      <c r="F26" s="126"/>
      <c r="G26" s="131"/>
      <c r="H26" s="131"/>
      <c r="I26" s="131"/>
      <c r="J26" s="131"/>
      <c r="K26" s="131"/>
      <c r="L26" s="131"/>
      <c r="M26" s="131"/>
      <c r="O26" s="128" t="s">
        <v>130</v>
      </c>
      <c r="P26" s="128"/>
      <c r="Q26" s="128"/>
      <c r="R26" s="128"/>
      <c r="S26" s="126"/>
      <c r="T26" s="126"/>
      <c r="U26" s="132"/>
      <c r="V26" s="132"/>
      <c r="W26" s="132"/>
      <c r="X26" s="132"/>
      <c r="Y26" s="132"/>
      <c r="Z26" s="132"/>
      <c r="AA26" s="132"/>
      <c r="AD26" s="128" t="s">
        <v>130</v>
      </c>
      <c r="AE26" s="128"/>
      <c r="AF26" s="128"/>
      <c r="AG26" s="128"/>
    </row>
    <row r="27" spans="1:42" ht="15" customHeight="1" x14ac:dyDescent="0.3">
      <c r="A27" s="43"/>
      <c r="B27" s="43"/>
      <c r="C27" s="43"/>
      <c r="D27" s="43"/>
      <c r="O27" s="43"/>
      <c r="P27" s="43"/>
      <c r="Q27" s="43"/>
      <c r="R27" s="43"/>
    </row>
    <row r="28" spans="1:42" ht="34.049999999999997" customHeight="1" x14ac:dyDescent="0.3">
      <c r="A28" s="44" t="s">
        <v>11</v>
      </c>
      <c r="B28" s="44" t="s">
        <v>12</v>
      </c>
      <c r="C28" s="45" t="s">
        <v>13</v>
      </c>
      <c r="D28" s="45" t="s">
        <v>14</v>
      </c>
      <c r="E28" s="44" t="s">
        <v>15</v>
      </c>
      <c r="F28" s="44" t="s">
        <v>16</v>
      </c>
      <c r="G28" s="45" t="s">
        <v>17</v>
      </c>
      <c r="H28" s="44" t="s">
        <v>18</v>
      </c>
      <c r="I28" s="45" t="s">
        <v>19</v>
      </c>
      <c r="J28" s="44" t="s">
        <v>132</v>
      </c>
      <c r="K28" s="45" t="s">
        <v>21</v>
      </c>
      <c r="L28" s="45" t="s">
        <v>22</v>
      </c>
      <c r="M28" s="45" t="s">
        <v>23</v>
      </c>
      <c r="O28" s="44" t="s">
        <v>11</v>
      </c>
      <c r="P28" s="44" t="s">
        <v>12</v>
      </c>
      <c r="Q28" s="45" t="s">
        <v>13</v>
      </c>
      <c r="R28" s="45" t="s">
        <v>14</v>
      </c>
      <c r="S28" s="44" t="s">
        <v>15</v>
      </c>
      <c r="T28" s="44" t="s">
        <v>16</v>
      </c>
      <c r="U28" s="45" t="s">
        <v>17</v>
      </c>
      <c r="V28" s="44" t="s">
        <v>18</v>
      </c>
      <c r="W28" s="45" t="s">
        <v>19</v>
      </c>
      <c r="X28" s="44" t="s">
        <v>132</v>
      </c>
      <c r="Y28" s="45" t="s">
        <v>21</v>
      </c>
      <c r="Z28" s="45" t="s">
        <v>22</v>
      </c>
      <c r="AA28" s="45" t="s">
        <v>23</v>
      </c>
      <c r="AD28" s="44" t="s">
        <v>11</v>
      </c>
      <c r="AE28" s="44" t="s">
        <v>12</v>
      </c>
      <c r="AF28" s="45" t="s">
        <v>13</v>
      </c>
      <c r="AG28" s="45" t="s">
        <v>14</v>
      </c>
      <c r="AH28" s="44" t="s">
        <v>15</v>
      </c>
      <c r="AI28" s="44" t="s">
        <v>16</v>
      </c>
      <c r="AJ28" s="45" t="s">
        <v>17</v>
      </c>
      <c r="AK28" s="44" t="s">
        <v>18</v>
      </c>
      <c r="AL28" s="45" t="s">
        <v>19</v>
      </c>
      <c r="AM28" s="44" t="s">
        <v>132</v>
      </c>
      <c r="AN28" s="45" t="s">
        <v>21</v>
      </c>
      <c r="AO28" s="45" t="s">
        <v>22</v>
      </c>
      <c r="AP28" s="45" t="s">
        <v>23</v>
      </c>
    </row>
    <row r="29" spans="1:42" ht="34.049999999999997" customHeight="1" x14ac:dyDescent="0.3">
      <c r="A29" s="46" t="s">
        <v>173</v>
      </c>
      <c r="B29" s="59"/>
      <c r="C29" s="60"/>
      <c r="D29" s="60"/>
      <c r="E29" s="60"/>
      <c r="F29" s="60"/>
      <c r="G29" s="60"/>
      <c r="H29" s="60"/>
      <c r="I29" s="60"/>
      <c r="J29" s="60"/>
      <c r="K29" s="60"/>
      <c r="L29" s="48"/>
      <c r="M29" s="48"/>
      <c r="O29" s="46" t="s">
        <v>127</v>
      </c>
      <c r="P29" s="61"/>
      <c r="Q29" s="62"/>
      <c r="R29" s="62"/>
      <c r="S29" s="62"/>
      <c r="T29" s="62"/>
      <c r="U29" s="62"/>
      <c r="V29" s="62"/>
      <c r="W29" s="62"/>
      <c r="X29" s="62"/>
      <c r="Y29" s="62"/>
      <c r="Z29" s="48"/>
      <c r="AA29" s="48"/>
      <c r="AD29" s="49" t="str">
        <f>A35</f>
        <v>High School Campus ELA                            Weighted Growth Rate</v>
      </c>
      <c r="AE29" s="61"/>
      <c r="AF29" s="62"/>
      <c r="AG29" s="62"/>
      <c r="AH29" s="62"/>
      <c r="AI29" s="62"/>
      <c r="AJ29" s="62"/>
      <c r="AK29" s="62"/>
      <c r="AL29" s="62"/>
      <c r="AM29" s="62"/>
      <c r="AN29" s="62"/>
      <c r="AO29" s="33">
        <f>L35</f>
        <v>0</v>
      </c>
      <c r="AP29" s="33">
        <f>M35</f>
        <v>0</v>
      </c>
    </row>
    <row r="30" spans="1:42" ht="34.049999999999997" customHeight="1" x14ac:dyDescent="0.3">
      <c r="A30" s="50" t="s">
        <v>88</v>
      </c>
      <c r="B30" s="63"/>
      <c r="C30" s="64"/>
      <c r="D30" s="64"/>
      <c r="E30" s="64"/>
      <c r="F30" s="65" t="s">
        <v>134</v>
      </c>
      <c r="G30" s="64"/>
      <c r="H30" s="64"/>
      <c r="I30" s="64"/>
      <c r="J30" s="64"/>
      <c r="K30" s="64"/>
      <c r="L30" s="48"/>
      <c r="M30" s="48"/>
      <c r="O30" s="50" t="s">
        <v>88</v>
      </c>
      <c r="P30" s="66"/>
      <c r="Q30" s="62"/>
      <c r="R30" s="62"/>
      <c r="S30" s="62"/>
      <c r="T30" s="67" t="s">
        <v>134</v>
      </c>
      <c r="U30" s="62"/>
      <c r="V30" s="62"/>
      <c r="W30" s="62"/>
      <c r="X30" s="62"/>
      <c r="Y30" s="62"/>
      <c r="Z30" s="48"/>
      <c r="AA30" s="48"/>
      <c r="AD30" s="49" t="str">
        <f>O35</f>
        <v>High School Campus Math                            Weighted Growth Rate</v>
      </c>
      <c r="AE30" s="66"/>
      <c r="AF30" s="62"/>
      <c r="AG30" s="62"/>
      <c r="AH30" s="62"/>
      <c r="AI30" s="67" t="s">
        <v>134</v>
      </c>
      <c r="AJ30" s="62"/>
      <c r="AK30" s="62"/>
      <c r="AL30" s="62"/>
      <c r="AM30" s="62"/>
      <c r="AN30" s="62"/>
      <c r="AO30" s="33">
        <f>Z35</f>
        <v>0</v>
      </c>
      <c r="AP30" s="33">
        <f>AA35</f>
        <v>0</v>
      </c>
    </row>
    <row r="31" spans="1:42" ht="34.049999999999997" customHeight="1" x14ac:dyDescent="0.3">
      <c r="A31" s="46" t="s">
        <v>169</v>
      </c>
      <c r="B31" s="63"/>
      <c r="C31" s="64"/>
      <c r="D31" s="64"/>
      <c r="E31" s="64"/>
      <c r="F31" s="64"/>
      <c r="G31" s="64"/>
      <c r="H31" s="64"/>
      <c r="I31" s="64"/>
      <c r="J31" s="64"/>
      <c r="K31" s="64"/>
      <c r="L31" s="48"/>
      <c r="M31" s="48"/>
      <c r="O31" s="46" t="s">
        <v>169</v>
      </c>
      <c r="P31" s="66"/>
      <c r="Q31" s="62"/>
      <c r="R31" s="62"/>
      <c r="S31" s="62"/>
      <c r="T31" s="62"/>
      <c r="U31" s="62"/>
      <c r="V31" s="62"/>
      <c r="W31" s="62"/>
      <c r="X31" s="62"/>
      <c r="Y31" s="62"/>
      <c r="Z31" s="48"/>
      <c r="AA31" s="48"/>
      <c r="AD31" s="49"/>
      <c r="AE31" s="66"/>
      <c r="AF31" s="62"/>
      <c r="AG31" s="62"/>
      <c r="AH31" s="62"/>
      <c r="AI31" s="62"/>
      <c r="AJ31" s="62"/>
      <c r="AK31" s="62"/>
      <c r="AL31" s="62"/>
      <c r="AM31" s="62"/>
      <c r="AN31" s="62"/>
      <c r="AO31" s="33"/>
      <c r="AP31" s="33"/>
    </row>
    <row r="32" spans="1:42" ht="34.049999999999997" customHeight="1" x14ac:dyDescent="0.3">
      <c r="A32" s="46" t="s">
        <v>89</v>
      </c>
      <c r="B32" s="63"/>
      <c r="C32" s="64"/>
      <c r="D32" s="64"/>
      <c r="E32" s="64"/>
      <c r="F32" s="64"/>
      <c r="G32" s="64"/>
      <c r="H32" s="64"/>
      <c r="I32" s="64"/>
      <c r="J32" s="64"/>
      <c r="K32" s="64"/>
      <c r="L32" s="48"/>
      <c r="M32" s="48"/>
      <c r="O32" s="46" t="s">
        <v>89</v>
      </c>
      <c r="P32" s="66"/>
      <c r="Q32" s="62"/>
      <c r="R32" s="62"/>
      <c r="S32" s="62"/>
      <c r="T32" s="62"/>
      <c r="U32" s="62"/>
      <c r="V32" s="62"/>
      <c r="W32" s="62"/>
      <c r="X32" s="62"/>
      <c r="Y32" s="62"/>
      <c r="Z32" s="48"/>
      <c r="AA32" s="48"/>
      <c r="AD32" s="150" t="s">
        <v>7</v>
      </c>
      <c r="AE32" s="151"/>
      <c r="AF32" s="151"/>
      <c r="AG32" s="151"/>
      <c r="AH32" s="151"/>
      <c r="AI32" s="151"/>
      <c r="AJ32" s="151"/>
      <c r="AK32" s="151"/>
      <c r="AL32" s="151"/>
      <c r="AM32" s="151"/>
      <c r="AN32" s="152"/>
      <c r="AO32" s="51">
        <f>AO29+AO30+AO31</f>
        <v>0</v>
      </c>
      <c r="AP32" s="51">
        <f>AP29+AP30+AP31</f>
        <v>0</v>
      </c>
    </row>
    <row r="33" spans="1:42" ht="34.049999999999997" customHeight="1" x14ac:dyDescent="0.3">
      <c r="A33" s="46" t="s">
        <v>24</v>
      </c>
      <c r="B33" s="52">
        <f>IF(B29&gt;=25,B31/B29,0)</f>
        <v>0</v>
      </c>
      <c r="C33" s="52">
        <f t="shared" ref="C33:K33" si="16">IF(C29&gt;=25,C31/C29,0)</f>
        <v>0</v>
      </c>
      <c r="D33" s="52">
        <f t="shared" si="16"/>
        <v>0</v>
      </c>
      <c r="E33" s="52">
        <f t="shared" si="16"/>
        <v>0</v>
      </c>
      <c r="F33" s="52">
        <f t="shared" si="16"/>
        <v>0</v>
      </c>
      <c r="G33" s="52">
        <f t="shared" si="16"/>
        <v>0</v>
      </c>
      <c r="H33" s="52">
        <f t="shared" si="16"/>
        <v>0</v>
      </c>
      <c r="I33" s="52">
        <f t="shared" si="16"/>
        <v>0</v>
      </c>
      <c r="J33" s="52">
        <f t="shared" si="16"/>
        <v>0</v>
      </c>
      <c r="K33" s="52">
        <f t="shared" si="16"/>
        <v>0</v>
      </c>
      <c r="L33" s="48"/>
      <c r="M33" s="48"/>
      <c r="O33" s="46" t="s">
        <v>24</v>
      </c>
      <c r="P33" s="52">
        <f>IF(P29&gt;=25,P31/P29,0)</f>
        <v>0</v>
      </c>
      <c r="Q33" s="52">
        <f t="shared" ref="Q33:Y33" si="17">IF(Q29&gt;=25,Q31/Q29,0)</f>
        <v>0</v>
      </c>
      <c r="R33" s="52">
        <f t="shared" si="17"/>
        <v>0</v>
      </c>
      <c r="S33" s="52">
        <f t="shared" si="17"/>
        <v>0</v>
      </c>
      <c r="T33" s="52">
        <f t="shared" si="17"/>
        <v>0</v>
      </c>
      <c r="U33" s="52">
        <f t="shared" si="17"/>
        <v>0</v>
      </c>
      <c r="V33" s="52">
        <f t="shared" si="17"/>
        <v>0</v>
      </c>
      <c r="W33" s="52">
        <f t="shared" si="17"/>
        <v>0</v>
      </c>
      <c r="X33" s="52">
        <f t="shared" si="17"/>
        <v>0</v>
      </c>
      <c r="Y33" s="52">
        <f t="shared" si="17"/>
        <v>0</v>
      </c>
      <c r="Z33" s="48"/>
      <c r="AA33" s="48"/>
      <c r="AD33" s="153" t="s">
        <v>28</v>
      </c>
      <c r="AE33" s="154"/>
      <c r="AF33" s="154"/>
      <c r="AG33" s="154"/>
      <c r="AH33" s="154"/>
      <c r="AI33" s="154"/>
      <c r="AJ33" s="154"/>
      <c r="AK33" s="154"/>
      <c r="AL33" s="154"/>
      <c r="AM33" s="154"/>
      <c r="AN33" s="155"/>
      <c r="AO33" s="156" t="e">
        <f>(AO32/AP32)*100</f>
        <v>#DIV/0!</v>
      </c>
      <c r="AP33" s="157"/>
    </row>
    <row r="34" spans="1:42" ht="34.049999999999997" customHeight="1" x14ac:dyDescent="0.3">
      <c r="A34" s="46" t="s">
        <v>25</v>
      </c>
      <c r="B34" s="52">
        <f>IF(B29&gt;=25,(B32/B29),0)</f>
        <v>0</v>
      </c>
      <c r="C34" s="135">
        <f t="shared" ref="C34:K34" si="18">IF(C29&gt;=25,(C32/C29),0)</f>
        <v>0</v>
      </c>
      <c r="D34" s="135">
        <f t="shared" si="18"/>
        <v>0</v>
      </c>
      <c r="E34" s="135">
        <f t="shared" si="18"/>
        <v>0</v>
      </c>
      <c r="F34" s="135">
        <f t="shared" si="18"/>
        <v>0</v>
      </c>
      <c r="G34" s="135">
        <f t="shared" si="18"/>
        <v>0</v>
      </c>
      <c r="H34" s="135">
        <f t="shared" si="18"/>
        <v>0</v>
      </c>
      <c r="I34" s="135">
        <f t="shared" si="18"/>
        <v>0</v>
      </c>
      <c r="J34" s="135">
        <f t="shared" si="18"/>
        <v>0</v>
      </c>
      <c r="K34" s="135">
        <f t="shared" si="18"/>
        <v>0</v>
      </c>
      <c r="L34" s="48"/>
      <c r="M34" s="48"/>
      <c r="O34" s="46" t="s">
        <v>25</v>
      </c>
      <c r="P34" s="52">
        <f>IF(P29&gt;=25,(P32/P29),0)</f>
        <v>0</v>
      </c>
      <c r="Q34" s="135">
        <f t="shared" ref="Q34:Y34" si="19">IF(Q29&gt;=25,(Q32/Q29),0)</f>
        <v>0</v>
      </c>
      <c r="R34" s="135">
        <f t="shared" si="19"/>
        <v>0</v>
      </c>
      <c r="S34" s="135">
        <f t="shared" si="19"/>
        <v>0</v>
      </c>
      <c r="T34" s="135">
        <f t="shared" si="19"/>
        <v>0</v>
      </c>
      <c r="U34" s="135">
        <f t="shared" si="19"/>
        <v>0</v>
      </c>
      <c r="V34" s="135">
        <f t="shared" si="19"/>
        <v>0</v>
      </c>
      <c r="W34" s="135">
        <f t="shared" si="19"/>
        <v>0</v>
      </c>
      <c r="X34" s="135">
        <f t="shared" si="19"/>
        <v>0</v>
      </c>
      <c r="Y34" s="135">
        <f t="shared" si="19"/>
        <v>0</v>
      </c>
      <c r="Z34" s="48"/>
      <c r="AA34" s="48"/>
    </row>
    <row r="35" spans="1:42" ht="34.049999999999997" customHeight="1" x14ac:dyDescent="0.3">
      <c r="A35" s="46" t="s">
        <v>176</v>
      </c>
      <c r="B35" s="33">
        <f>(B33+B34)*100</f>
        <v>0</v>
      </c>
      <c r="C35" s="33">
        <f t="shared" ref="C35:K35" si="20">(C33+C34)*100</f>
        <v>0</v>
      </c>
      <c r="D35" s="33">
        <f t="shared" si="20"/>
        <v>0</v>
      </c>
      <c r="E35" s="33">
        <f t="shared" si="20"/>
        <v>0</v>
      </c>
      <c r="F35" s="33">
        <f t="shared" si="20"/>
        <v>0</v>
      </c>
      <c r="G35" s="33">
        <f t="shared" si="20"/>
        <v>0</v>
      </c>
      <c r="H35" s="33">
        <f t="shared" si="20"/>
        <v>0</v>
      </c>
      <c r="I35" s="33">
        <f t="shared" si="20"/>
        <v>0</v>
      </c>
      <c r="J35" s="33">
        <f t="shared" si="20"/>
        <v>0</v>
      </c>
      <c r="K35" s="33">
        <f t="shared" si="20"/>
        <v>0</v>
      </c>
      <c r="L35" s="33">
        <f>B35+C35+D35+E35+F35+G35+H35+I35+J35+K35</f>
        <v>0</v>
      </c>
      <c r="M35" s="53"/>
      <c r="O35" s="46" t="s">
        <v>126</v>
      </c>
      <c r="P35" s="33">
        <f>(P33+P34)*100</f>
        <v>0</v>
      </c>
      <c r="Q35" s="33">
        <f t="shared" ref="Q35:Y35" si="21">(Q33+Q34)*100</f>
        <v>0</v>
      </c>
      <c r="R35" s="33">
        <f t="shared" si="21"/>
        <v>0</v>
      </c>
      <c r="S35" s="33">
        <f t="shared" si="21"/>
        <v>0</v>
      </c>
      <c r="T35" s="33">
        <f t="shared" si="21"/>
        <v>0</v>
      </c>
      <c r="U35" s="33">
        <f t="shared" si="21"/>
        <v>0</v>
      </c>
      <c r="V35" s="33">
        <f t="shared" si="21"/>
        <v>0</v>
      </c>
      <c r="W35" s="33">
        <f t="shared" si="21"/>
        <v>0</v>
      </c>
      <c r="X35" s="33">
        <f t="shared" si="21"/>
        <v>0</v>
      </c>
      <c r="Y35" s="33">
        <f t="shared" si="21"/>
        <v>0</v>
      </c>
      <c r="Z35" s="33">
        <f>P35+Q35+R35+S35+T35+U35+V35+W35+X35+Y35</f>
        <v>0</v>
      </c>
      <c r="AA35" s="53"/>
    </row>
    <row r="36" spans="1:42" ht="34.049999999999997" customHeight="1" x14ac:dyDescent="0.3">
      <c r="B36" s="54"/>
      <c r="C36" s="55"/>
      <c r="D36" s="55"/>
      <c r="E36" s="55"/>
      <c r="F36" s="55"/>
      <c r="G36" s="159" t="s">
        <v>95</v>
      </c>
      <c r="H36" s="159"/>
      <c r="I36" s="159"/>
      <c r="J36" s="159"/>
      <c r="K36" s="159"/>
      <c r="L36" s="159"/>
      <c r="M36" s="159"/>
      <c r="P36" s="54"/>
      <c r="Q36" s="55"/>
      <c r="R36" s="55"/>
      <c r="S36" s="55"/>
      <c r="T36" s="55"/>
      <c r="U36" s="159" t="s">
        <v>95</v>
      </c>
      <c r="V36" s="159"/>
      <c r="W36" s="159"/>
      <c r="X36" s="159"/>
      <c r="Y36" s="159"/>
      <c r="Z36" s="159"/>
      <c r="AA36" s="159"/>
    </row>
    <row r="37" spans="1:42" s="58" customFormat="1" ht="15" customHeight="1" x14ac:dyDescent="0.3">
      <c r="A37" s="40" t="s">
        <v>117</v>
      </c>
      <c r="B37" s="41"/>
      <c r="C37" s="42" t="s">
        <v>45</v>
      </c>
      <c r="D37" s="42"/>
      <c r="E37" s="55"/>
      <c r="F37" s="55"/>
      <c r="G37" s="57"/>
      <c r="H37" s="57"/>
      <c r="I37" s="57"/>
      <c r="J37" s="57"/>
      <c r="K37" s="57"/>
      <c r="L37" s="57"/>
      <c r="M37" s="57"/>
      <c r="O37" s="40" t="s">
        <v>117</v>
      </c>
      <c r="P37" s="41"/>
      <c r="Q37" s="42" t="s">
        <v>45</v>
      </c>
      <c r="R37" s="42"/>
      <c r="S37" s="55"/>
      <c r="T37" s="55"/>
      <c r="U37" s="57"/>
      <c r="V37" s="57"/>
      <c r="W37" s="57"/>
      <c r="X37" s="57"/>
      <c r="Y37" s="57"/>
      <c r="Z37" s="57"/>
      <c r="AA37" s="57"/>
      <c r="AD37" s="40" t="s">
        <v>117</v>
      </c>
      <c r="AE37" s="41"/>
      <c r="AF37" s="42" t="s">
        <v>45</v>
      </c>
      <c r="AG37" s="42"/>
    </row>
    <row r="38" spans="1:42" s="124" customFormat="1" ht="15" customHeight="1" x14ac:dyDescent="0.3">
      <c r="A38" s="128" t="s">
        <v>130</v>
      </c>
      <c r="B38" s="128"/>
      <c r="C38" s="128"/>
      <c r="D38" s="128"/>
      <c r="E38" s="126"/>
      <c r="F38" s="126"/>
      <c r="G38" s="132"/>
      <c r="H38" s="132"/>
      <c r="I38" s="132"/>
      <c r="J38" s="132"/>
      <c r="K38" s="132"/>
      <c r="L38" s="132"/>
      <c r="M38" s="132"/>
      <c r="O38" s="128" t="s">
        <v>130</v>
      </c>
      <c r="P38" s="128"/>
      <c r="Q38" s="128"/>
      <c r="R38" s="128"/>
      <c r="S38" s="126"/>
      <c r="T38" s="126"/>
      <c r="U38" s="132"/>
      <c r="V38" s="132"/>
      <c r="W38" s="132"/>
      <c r="X38" s="132"/>
      <c r="Y38" s="132"/>
      <c r="Z38" s="132"/>
      <c r="AA38" s="132"/>
      <c r="AD38" s="128" t="s">
        <v>130</v>
      </c>
      <c r="AE38" s="128"/>
      <c r="AF38" s="128"/>
      <c r="AG38" s="128"/>
    </row>
    <row r="39" spans="1:42" ht="15" customHeight="1" x14ac:dyDescent="0.3">
      <c r="A39" s="43"/>
      <c r="B39" s="43"/>
      <c r="C39" s="43"/>
      <c r="D39" s="43"/>
      <c r="O39" s="43"/>
      <c r="P39" s="43"/>
      <c r="Q39" s="43"/>
      <c r="R39" s="43"/>
    </row>
    <row r="40" spans="1:42" ht="34.049999999999997" customHeight="1" x14ac:dyDescent="0.3">
      <c r="A40" s="44" t="s">
        <v>11</v>
      </c>
      <c r="B40" s="44" t="s">
        <v>12</v>
      </c>
      <c r="C40" s="45" t="s">
        <v>13</v>
      </c>
      <c r="D40" s="45" t="s">
        <v>14</v>
      </c>
      <c r="E40" s="44" t="s">
        <v>15</v>
      </c>
      <c r="F40" s="44" t="s">
        <v>16</v>
      </c>
      <c r="G40" s="45" t="s">
        <v>17</v>
      </c>
      <c r="H40" s="44" t="s">
        <v>18</v>
      </c>
      <c r="I40" s="45" t="s">
        <v>19</v>
      </c>
      <c r="J40" s="44" t="s">
        <v>132</v>
      </c>
      <c r="K40" s="45" t="s">
        <v>21</v>
      </c>
      <c r="L40" s="45" t="s">
        <v>22</v>
      </c>
      <c r="M40" s="45" t="s">
        <v>23</v>
      </c>
      <c r="O40" s="44" t="s">
        <v>11</v>
      </c>
      <c r="P40" s="44" t="s">
        <v>12</v>
      </c>
      <c r="Q40" s="45" t="s">
        <v>13</v>
      </c>
      <c r="R40" s="45" t="s">
        <v>14</v>
      </c>
      <c r="S40" s="44" t="s">
        <v>15</v>
      </c>
      <c r="T40" s="44" t="s">
        <v>16</v>
      </c>
      <c r="U40" s="45" t="s">
        <v>17</v>
      </c>
      <c r="V40" s="44" t="s">
        <v>18</v>
      </c>
      <c r="W40" s="45" t="s">
        <v>19</v>
      </c>
      <c r="X40" s="44" t="s">
        <v>132</v>
      </c>
      <c r="Y40" s="45" t="s">
        <v>21</v>
      </c>
      <c r="Z40" s="45" t="s">
        <v>22</v>
      </c>
      <c r="AA40" s="45" t="s">
        <v>23</v>
      </c>
      <c r="AD40" s="44" t="s">
        <v>11</v>
      </c>
      <c r="AE40" s="44" t="s">
        <v>12</v>
      </c>
      <c r="AF40" s="45" t="s">
        <v>13</v>
      </c>
      <c r="AG40" s="45" t="s">
        <v>14</v>
      </c>
      <c r="AH40" s="44" t="s">
        <v>15</v>
      </c>
      <c r="AI40" s="44" t="s">
        <v>16</v>
      </c>
      <c r="AJ40" s="45" t="s">
        <v>17</v>
      </c>
      <c r="AK40" s="44" t="s">
        <v>18</v>
      </c>
      <c r="AL40" s="45" t="s">
        <v>19</v>
      </c>
      <c r="AM40" s="44" t="s">
        <v>132</v>
      </c>
      <c r="AN40" s="45" t="s">
        <v>21</v>
      </c>
      <c r="AO40" s="45" t="s">
        <v>22</v>
      </c>
      <c r="AP40" s="45" t="s">
        <v>23</v>
      </c>
    </row>
    <row r="41" spans="1:42" ht="34.049999999999997" customHeight="1" x14ac:dyDescent="0.3">
      <c r="A41" s="46" t="s">
        <v>174</v>
      </c>
      <c r="B41" s="61"/>
      <c r="C41" s="62"/>
      <c r="D41" s="62"/>
      <c r="E41" s="62"/>
      <c r="F41" s="62"/>
      <c r="G41" s="62"/>
      <c r="H41" s="62"/>
      <c r="I41" s="62"/>
      <c r="J41" s="62"/>
      <c r="K41" s="62"/>
      <c r="L41" s="48"/>
      <c r="M41" s="48"/>
      <c r="O41" s="46" t="s">
        <v>86</v>
      </c>
      <c r="P41" s="61"/>
      <c r="Q41" s="62"/>
      <c r="R41" s="62"/>
      <c r="S41" s="62"/>
      <c r="T41" s="62"/>
      <c r="U41" s="62"/>
      <c r="V41" s="62"/>
      <c r="W41" s="62"/>
      <c r="X41" s="62"/>
      <c r="Y41" s="62"/>
      <c r="Z41" s="48"/>
      <c r="AA41" s="48"/>
      <c r="AD41" s="49" t="str">
        <f>A47</f>
        <v>Alternative Campus ELA                            Weighted Growth Rate</v>
      </c>
      <c r="AE41" s="61"/>
      <c r="AF41" s="62"/>
      <c r="AG41" s="62"/>
      <c r="AH41" s="62"/>
      <c r="AI41" s="62"/>
      <c r="AJ41" s="62"/>
      <c r="AK41" s="62"/>
      <c r="AL41" s="62"/>
      <c r="AM41" s="62"/>
      <c r="AN41" s="62"/>
      <c r="AO41" s="33">
        <f>L47</f>
        <v>0</v>
      </c>
      <c r="AP41" s="33">
        <f>M47</f>
        <v>0</v>
      </c>
    </row>
    <row r="42" spans="1:42" ht="34.049999999999997" customHeight="1" x14ac:dyDescent="0.3">
      <c r="A42" s="50" t="s">
        <v>88</v>
      </c>
      <c r="B42" s="66"/>
      <c r="C42" s="62"/>
      <c r="D42" s="62"/>
      <c r="E42" s="62"/>
      <c r="F42" s="67" t="s">
        <v>134</v>
      </c>
      <c r="G42" s="62"/>
      <c r="H42" s="62"/>
      <c r="I42" s="62"/>
      <c r="J42" s="62"/>
      <c r="K42" s="62"/>
      <c r="L42" s="48"/>
      <c r="M42" s="48"/>
      <c r="O42" s="50" t="s">
        <v>88</v>
      </c>
      <c r="P42" s="66"/>
      <c r="Q42" s="62"/>
      <c r="R42" s="62"/>
      <c r="S42" s="62"/>
      <c r="T42" s="67" t="s">
        <v>134</v>
      </c>
      <c r="U42" s="62"/>
      <c r="V42" s="62"/>
      <c r="W42" s="62"/>
      <c r="X42" s="62"/>
      <c r="Y42" s="62"/>
      <c r="Z42" s="48"/>
      <c r="AA42" s="48"/>
      <c r="AD42" s="49" t="str">
        <f>O47</f>
        <v>Alternative Campus Math                           Weighted Growth Rate</v>
      </c>
      <c r="AE42" s="66"/>
      <c r="AF42" s="62"/>
      <c r="AG42" s="62"/>
      <c r="AH42" s="62"/>
      <c r="AI42" s="67" t="s">
        <v>134</v>
      </c>
      <c r="AJ42" s="62"/>
      <c r="AK42" s="62"/>
      <c r="AL42" s="62"/>
      <c r="AM42" s="62"/>
      <c r="AN42" s="62"/>
      <c r="AO42" s="33">
        <f>Z47</f>
        <v>0</v>
      </c>
      <c r="AP42" s="33">
        <f>AA47</f>
        <v>0</v>
      </c>
    </row>
    <row r="43" spans="1:42" ht="34.049999999999997" customHeight="1" x14ac:dyDescent="0.3">
      <c r="A43" s="46" t="s">
        <v>169</v>
      </c>
      <c r="B43" s="66"/>
      <c r="C43" s="62"/>
      <c r="D43" s="62"/>
      <c r="E43" s="62"/>
      <c r="F43" s="62"/>
      <c r="G43" s="62"/>
      <c r="H43" s="62"/>
      <c r="I43" s="62"/>
      <c r="J43" s="62"/>
      <c r="K43" s="62"/>
      <c r="L43" s="48"/>
      <c r="M43" s="48"/>
      <c r="O43" s="46" t="s">
        <v>169</v>
      </c>
      <c r="P43" s="66"/>
      <c r="Q43" s="62"/>
      <c r="R43" s="62"/>
      <c r="S43" s="62"/>
      <c r="T43" s="62"/>
      <c r="U43" s="62"/>
      <c r="V43" s="62"/>
      <c r="W43" s="62"/>
      <c r="X43" s="62"/>
      <c r="Y43" s="62"/>
      <c r="Z43" s="48"/>
      <c r="AA43" s="48"/>
      <c r="AD43" s="49"/>
      <c r="AE43" s="66"/>
      <c r="AF43" s="62"/>
      <c r="AG43" s="62"/>
      <c r="AH43" s="62"/>
      <c r="AI43" s="62"/>
      <c r="AJ43" s="62"/>
      <c r="AK43" s="62"/>
      <c r="AL43" s="62"/>
      <c r="AM43" s="62"/>
      <c r="AN43" s="62"/>
      <c r="AO43" s="33"/>
      <c r="AP43" s="33"/>
    </row>
    <row r="44" spans="1:42" ht="34.049999999999997" customHeight="1" x14ac:dyDescent="0.3">
      <c r="A44" s="46" t="s">
        <v>89</v>
      </c>
      <c r="B44" s="66"/>
      <c r="C44" s="62"/>
      <c r="D44" s="62"/>
      <c r="E44" s="62"/>
      <c r="F44" s="62"/>
      <c r="G44" s="62"/>
      <c r="H44" s="62"/>
      <c r="I44" s="62"/>
      <c r="J44" s="62"/>
      <c r="K44" s="62"/>
      <c r="L44" s="48"/>
      <c r="M44" s="48"/>
      <c r="O44" s="46" t="s">
        <v>89</v>
      </c>
      <c r="P44" s="66"/>
      <c r="Q44" s="62"/>
      <c r="R44" s="62"/>
      <c r="S44" s="62"/>
      <c r="T44" s="62"/>
      <c r="U44" s="62"/>
      <c r="V44" s="62"/>
      <c r="W44" s="62"/>
      <c r="X44" s="62"/>
      <c r="Y44" s="62"/>
      <c r="Z44" s="48"/>
      <c r="AA44" s="48"/>
      <c r="AD44" s="150" t="s">
        <v>7</v>
      </c>
      <c r="AE44" s="151"/>
      <c r="AF44" s="151"/>
      <c r="AG44" s="151"/>
      <c r="AH44" s="151"/>
      <c r="AI44" s="151"/>
      <c r="AJ44" s="151"/>
      <c r="AK44" s="151"/>
      <c r="AL44" s="151"/>
      <c r="AM44" s="151"/>
      <c r="AN44" s="152"/>
      <c r="AO44" s="51">
        <f>AO41+AO42+AO43</f>
        <v>0</v>
      </c>
      <c r="AP44" s="51">
        <f>AP41+AP42+AP43</f>
        <v>0</v>
      </c>
    </row>
    <row r="45" spans="1:42" ht="34.049999999999997" customHeight="1" x14ac:dyDescent="0.3">
      <c r="A45" s="46" t="s">
        <v>24</v>
      </c>
      <c r="B45" s="52">
        <f>IF(B41&gt;=25,B43/B41,0)</f>
        <v>0</v>
      </c>
      <c r="C45" s="52">
        <f t="shared" ref="C45:K45" si="22">IF(C41&gt;=25,C43/C41,0)</f>
        <v>0</v>
      </c>
      <c r="D45" s="52">
        <f t="shared" si="22"/>
        <v>0</v>
      </c>
      <c r="E45" s="52">
        <f t="shared" si="22"/>
        <v>0</v>
      </c>
      <c r="F45" s="52">
        <f t="shared" si="22"/>
        <v>0</v>
      </c>
      <c r="G45" s="52">
        <f t="shared" si="22"/>
        <v>0</v>
      </c>
      <c r="H45" s="52">
        <f t="shared" si="22"/>
        <v>0</v>
      </c>
      <c r="I45" s="52">
        <f t="shared" si="22"/>
        <v>0</v>
      </c>
      <c r="J45" s="52">
        <f t="shared" si="22"/>
        <v>0</v>
      </c>
      <c r="K45" s="52">
        <f t="shared" si="22"/>
        <v>0</v>
      </c>
      <c r="L45" s="48"/>
      <c r="M45" s="48"/>
      <c r="O45" s="46" t="s">
        <v>24</v>
      </c>
      <c r="P45" s="52">
        <f>IF(P41&gt;=25,P43/P41,0)</f>
        <v>0</v>
      </c>
      <c r="Q45" s="52">
        <f t="shared" ref="Q45:Y45" si="23">IF(Q41&gt;=25,Q43/Q41,0)</f>
        <v>0</v>
      </c>
      <c r="R45" s="52">
        <f t="shared" si="23"/>
        <v>0</v>
      </c>
      <c r="S45" s="52">
        <f t="shared" si="23"/>
        <v>0</v>
      </c>
      <c r="T45" s="52">
        <f t="shared" si="23"/>
        <v>0</v>
      </c>
      <c r="U45" s="52">
        <f t="shared" si="23"/>
        <v>0</v>
      </c>
      <c r="V45" s="52">
        <f t="shared" si="23"/>
        <v>0</v>
      </c>
      <c r="W45" s="52">
        <f t="shared" si="23"/>
        <v>0</v>
      </c>
      <c r="X45" s="52">
        <f t="shared" si="23"/>
        <v>0</v>
      </c>
      <c r="Y45" s="52">
        <f t="shared" si="23"/>
        <v>0</v>
      </c>
      <c r="Z45" s="48"/>
      <c r="AA45" s="48"/>
      <c r="AD45" s="153" t="s">
        <v>28</v>
      </c>
      <c r="AE45" s="154"/>
      <c r="AF45" s="154"/>
      <c r="AG45" s="154"/>
      <c r="AH45" s="154"/>
      <c r="AI45" s="154"/>
      <c r="AJ45" s="154"/>
      <c r="AK45" s="154"/>
      <c r="AL45" s="154"/>
      <c r="AM45" s="154"/>
      <c r="AN45" s="155"/>
      <c r="AO45" s="156" t="e">
        <f>(AO44/AP44)*100</f>
        <v>#DIV/0!</v>
      </c>
      <c r="AP45" s="157"/>
    </row>
    <row r="46" spans="1:42" ht="34.049999999999997" customHeight="1" x14ac:dyDescent="0.3">
      <c r="A46" s="46" t="s">
        <v>25</v>
      </c>
      <c r="B46" s="52">
        <f>IF(B41&gt;=25,(B44/B41),0)</f>
        <v>0</v>
      </c>
      <c r="C46" s="135">
        <f t="shared" ref="C46:K46" si="24">IF(C41&gt;=25,(C44/C41),0)</f>
        <v>0</v>
      </c>
      <c r="D46" s="135">
        <f t="shared" si="24"/>
        <v>0</v>
      </c>
      <c r="E46" s="135">
        <f t="shared" si="24"/>
        <v>0</v>
      </c>
      <c r="F46" s="135">
        <f t="shared" si="24"/>
        <v>0</v>
      </c>
      <c r="G46" s="135">
        <f t="shared" si="24"/>
        <v>0</v>
      </c>
      <c r="H46" s="135">
        <f t="shared" si="24"/>
        <v>0</v>
      </c>
      <c r="I46" s="135">
        <f t="shared" si="24"/>
        <v>0</v>
      </c>
      <c r="J46" s="135">
        <f t="shared" si="24"/>
        <v>0</v>
      </c>
      <c r="K46" s="135">
        <f t="shared" si="24"/>
        <v>0</v>
      </c>
      <c r="L46" s="48"/>
      <c r="M46" s="48"/>
      <c r="O46" s="46" t="s">
        <v>25</v>
      </c>
      <c r="P46" s="52">
        <f>IF(P41&gt;=25,(P44/P41),0)</f>
        <v>0</v>
      </c>
      <c r="Q46" s="135">
        <f t="shared" ref="Q46:Y46" si="25">IF(Q41&gt;=25,(Q44/Q41),0)</f>
        <v>0</v>
      </c>
      <c r="R46" s="135">
        <f t="shared" si="25"/>
        <v>0</v>
      </c>
      <c r="S46" s="135">
        <f t="shared" si="25"/>
        <v>0</v>
      </c>
      <c r="T46" s="135">
        <f t="shared" si="25"/>
        <v>0</v>
      </c>
      <c r="U46" s="135">
        <f t="shared" si="25"/>
        <v>0</v>
      </c>
      <c r="V46" s="135">
        <f t="shared" si="25"/>
        <v>0</v>
      </c>
      <c r="W46" s="135">
        <f t="shared" si="25"/>
        <v>0</v>
      </c>
      <c r="X46" s="135">
        <f t="shared" si="25"/>
        <v>0</v>
      </c>
      <c r="Y46" s="135">
        <f t="shared" si="25"/>
        <v>0</v>
      </c>
      <c r="Z46" s="48"/>
      <c r="AA46" s="48"/>
    </row>
    <row r="47" spans="1:42" ht="34.049999999999997" customHeight="1" x14ac:dyDescent="0.3">
      <c r="A47" s="46" t="s">
        <v>177</v>
      </c>
      <c r="B47" s="33">
        <f>(B45+B46)*100</f>
        <v>0</v>
      </c>
      <c r="C47" s="33">
        <f t="shared" ref="C47:K47" si="26">(C45+C46)*100</f>
        <v>0</v>
      </c>
      <c r="D47" s="33">
        <f t="shared" si="26"/>
        <v>0</v>
      </c>
      <c r="E47" s="33">
        <f t="shared" si="26"/>
        <v>0</v>
      </c>
      <c r="F47" s="33">
        <f t="shared" si="26"/>
        <v>0</v>
      </c>
      <c r="G47" s="33">
        <f t="shared" si="26"/>
        <v>0</v>
      </c>
      <c r="H47" s="33">
        <f t="shared" si="26"/>
        <v>0</v>
      </c>
      <c r="I47" s="33">
        <f t="shared" si="26"/>
        <v>0</v>
      </c>
      <c r="J47" s="33">
        <f t="shared" si="26"/>
        <v>0</v>
      </c>
      <c r="K47" s="33">
        <f t="shared" si="26"/>
        <v>0</v>
      </c>
      <c r="L47" s="33">
        <f>B47+C47+D47+E47+F47+G47+H47+I47+J47+K47</f>
        <v>0</v>
      </c>
      <c r="M47" s="53"/>
      <c r="O47" s="46" t="s">
        <v>87</v>
      </c>
      <c r="P47" s="33">
        <f>(P45+P46)*100</f>
        <v>0</v>
      </c>
      <c r="Q47" s="33">
        <f t="shared" ref="Q47:Y47" si="27">(Q45+Q46)*100</f>
        <v>0</v>
      </c>
      <c r="R47" s="33">
        <f t="shared" si="27"/>
        <v>0</v>
      </c>
      <c r="S47" s="33">
        <f t="shared" si="27"/>
        <v>0</v>
      </c>
      <c r="T47" s="33">
        <f t="shared" si="27"/>
        <v>0</v>
      </c>
      <c r="U47" s="33">
        <f t="shared" si="27"/>
        <v>0</v>
      </c>
      <c r="V47" s="33">
        <f t="shared" si="27"/>
        <v>0</v>
      </c>
      <c r="W47" s="33">
        <f t="shared" si="27"/>
        <v>0</v>
      </c>
      <c r="X47" s="33">
        <f t="shared" si="27"/>
        <v>0</v>
      </c>
      <c r="Y47" s="33">
        <f t="shared" si="27"/>
        <v>0</v>
      </c>
      <c r="Z47" s="33">
        <f>P47+Q47+R47+S47+T47+U47+V47+W47+X47+Y47</f>
        <v>0</v>
      </c>
      <c r="AA47" s="53"/>
    </row>
    <row r="48" spans="1:42" ht="34.049999999999997" customHeight="1" x14ac:dyDescent="0.3">
      <c r="B48" s="54"/>
      <c r="C48" s="55"/>
      <c r="D48" s="55"/>
      <c r="E48" s="55"/>
      <c r="F48" s="55"/>
      <c r="G48" s="159" t="s">
        <v>95</v>
      </c>
      <c r="H48" s="159"/>
      <c r="I48" s="159"/>
      <c r="J48" s="159"/>
      <c r="K48" s="159"/>
      <c r="L48" s="159"/>
      <c r="M48" s="159"/>
      <c r="P48" s="54"/>
      <c r="Q48" s="55"/>
      <c r="R48" s="55"/>
      <c r="S48" s="55"/>
      <c r="T48" s="55"/>
      <c r="U48" s="159" t="s">
        <v>95</v>
      </c>
      <c r="V48" s="159"/>
      <c r="W48" s="159"/>
      <c r="X48" s="159"/>
      <c r="Y48" s="159"/>
      <c r="Z48" s="159"/>
      <c r="AA48" s="159"/>
    </row>
    <row r="49" spans="1:42" s="58" customFormat="1" ht="15" customHeight="1" x14ac:dyDescent="0.3">
      <c r="A49" s="40" t="s">
        <v>117</v>
      </c>
      <c r="B49" s="41"/>
      <c r="C49" s="42" t="s">
        <v>45</v>
      </c>
      <c r="D49" s="42"/>
      <c r="E49" s="55"/>
      <c r="F49" s="55"/>
      <c r="G49" s="57"/>
      <c r="H49" s="57"/>
      <c r="I49" s="57"/>
      <c r="J49" s="57"/>
      <c r="K49" s="57"/>
      <c r="L49" s="57"/>
      <c r="M49" s="57"/>
      <c r="O49" s="40" t="s">
        <v>117</v>
      </c>
      <c r="P49" s="41"/>
      <c r="Q49" s="42" t="s">
        <v>45</v>
      </c>
      <c r="R49" s="42"/>
      <c r="S49" s="55"/>
      <c r="T49" s="55"/>
      <c r="U49" s="57"/>
      <c r="V49" s="57"/>
      <c r="W49" s="57"/>
      <c r="X49" s="57"/>
      <c r="Y49" s="57"/>
      <c r="Z49" s="57"/>
      <c r="AA49" s="57"/>
      <c r="AD49" s="40" t="s">
        <v>117</v>
      </c>
      <c r="AE49" s="41"/>
      <c r="AF49" s="42" t="s">
        <v>45</v>
      </c>
      <c r="AG49" s="42"/>
    </row>
    <row r="50" spans="1:42" s="124" customFormat="1" ht="15" customHeight="1" x14ac:dyDescent="0.3">
      <c r="A50" s="128" t="s">
        <v>130</v>
      </c>
      <c r="B50" s="128"/>
      <c r="C50" s="128"/>
      <c r="D50" s="128"/>
      <c r="E50" s="126"/>
      <c r="F50" s="126"/>
      <c r="G50" s="132"/>
      <c r="H50" s="132"/>
      <c r="I50" s="132"/>
      <c r="J50" s="132"/>
      <c r="K50" s="132"/>
      <c r="L50" s="132"/>
      <c r="M50" s="132"/>
      <c r="O50" s="128" t="s">
        <v>130</v>
      </c>
      <c r="P50" s="128"/>
      <c r="Q50" s="128"/>
      <c r="R50" s="128"/>
      <c r="S50" s="126"/>
      <c r="T50" s="126"/>
      <c r="U50" s="132"/>
      <c r="V50" s="132"/>
      <c r="W50" s="132"/>
      <c r="X50" s="132"/>
      <c r="Y50" s="132"/>
      <c r="Z50" s="132"/>
      <c r="AA50" s="132"/>
      <c r="AD50" s="128" t="s">
        <v>130</v>
      </c>
      <c r="AE50" s="128"/>
      <c r="AF50" s="128"/>
      <c r="AG50" s="128"/>
    </row>
    <row r="51" spans="1:42" ht="15" customHeight="1" x14ac:dyDescent="0.3">
      <c r="A51" s="43"/>
      <c r="B51" s="43"/>
      <c r="C51" s="43"/>
      <c r="D51" s="43"/>
      <c r="O51" s="43"/>
      <c r="P51" s="43"/>
      <c r="Q51" s="43"/>
      <c r="R51" s="43"/>
    </row>
    <row r="52" spans="1:42" ht="34.049999999999997" customHeight="1" x14ac:dyDescent="0.3">
      <c r="A52" s="44" t="s">
        <v>11</v>
      </c>
      <c r="B52" s="44" t="s">
        <v>12</v>
      </c>
      <c r="C52" s="45" t="s">
        <v>13</v>
      </c>
      <c r="D52" s="45" t="s">
        <v>14</v>
      </c>
      <c r="E52" s="44" t="s">
        <v>15</v>
      </c>
      <c r="F52" s="44" t="s">
        <v>16</v>
      </c>
      <c r="G52" s="45" t="s">
        <v>17</v>
      </c>
      <c r="H52" s="44" t="s">
        <v>18</v>
      </c>
      <c r="I52" s="45" t="s">
        <v>19</v>
      </c>
      <c r="J52" s="44" t="s">
        <v>132</v>
      </c>
      <c r="K52" s="45" t="s">
        <v>21</v>
      </c>
      <c r="L52" s="45" t="s">
        <v>22</v>
      </c>
      <c r="M52" s="45" t="s">
        <v>23</v>
      </c>
      <c r="O52" s="44" t="s">
        <v>11</v>
      </c>
      <c r="P52" s="44" t="s">
        <v>12</v>
      </c>
      <c r="Q52" s="45" t="s">
        <v>13</v>
      </c>
      <c r="R52" s="45" t="s">
        <v>14</v>
      </c>
      <c r="S52" s="44" t="s">
        <v>15</v>
      </c>
      <c r="T52" s="44" t="s">
        <v>16</v>
      </c>
      <c r="U52" s="45" t="s">
        <v>17</v>
      </c>
      <c r="V52" s="44" t="s">
        <v>18</v>
      </c>
      <c r="W52" s="45" t="s">
        <v>19</v>
      </c>
      <c r="X52" s="44" t="s">
        <v>132</v>
      </c>
      <c r="Y52" s="45" t="s">
        <v>21</v>
      </c>
      <c r="Z52" s="45" t="s">
        <v>22</v>
      </c>
      <c r="AA52" s="45" t="s">
        <v>23</v>
      </c>
      <c r="AD52" s="44" t="s">
        <v>11</v>
      </c>
      <c r="AE52" s="44" t="s">
        <v>12</v>
      </c>
      <c r="AF52" s="45" t="s">
        <v>13</v>
      </c>
      <c r="AG52" s="45" t="s">
        <v>14</v>
      </c>
      <c r="AH52" s="44" t="s">
        <v>15</v>
      </c>
      <c r="AI52" s="44" t="s">
        <v>16</v>
      </c>
      <c r="AJ52" s="45" t="s">
        <v>17</v>
      </c>
      <c r="AK52" s="44" t="s">
        <v>18</v>
      </c>
      <c r="AL52" s="45" t="s">
        <v>19</v>
      </c>
      <c r="AM52" s="44" t="s">
        <v>132</v>
      </c>
      <c r="AN52" s="45" t="s">
        <v>21</v>
      </c>
      <c r="AO52" s="45" t="s">
        <v>22</v>
      </c>
      <c r="AP52" s="45" t="s">
        <v>23</v>
      </c>
    </row>
    <row r="53" spans="1:42" ht="34.049999999999997" customHeight="1" x14ac:dyDescent="0.3">
      <c r="A53" s="46" t="s">
        <v>175</v>
      </c>
      <c r="B53" s="47">
        <f t="shared" ref="B53" si="28">B5+B17+B29+B41</f>
        <v>0</v>
      </c>
      <c r="C53" s="47">
        <f t="shared" ref="C53:K53" si="29">C5+C17+C29+C41</f>
        <v>0</v>
      </c>
      <c r="D53" s="47">
        <f t="shared" si="29"/>
        <v>0</v>
      </c>
      <c r="E53" s="47">
        <f t="shared" si="29"/>
        <v>0</v>
      </c>
      <c r="F53" s="47">
        <f t="shared" si="29"/>
        <v>0</v>
      </c>
      <c r="G53" s="47">
        <f t="shared" si="29"/>
        <v>0</v>
      </c>
      <c r="H53" s="47">
        <f t="shared" si="29"/>
        <v>0</v>
      </c>
      <c r="I53" s="47">
        <f t="shared" si="29"/>
        <v>0</v>
      </c>
      <c r="J53" s="47">
        <f t="shared" si="29"/>
        <v>0</v>
      </c>
      <c r="K53" s="47">
        <f t="shared" si="29"/>
        <v>0</v>
      </c>
      <c r="L53" s="48"/>
      <c r="M53" s="48"/>
      <c r="O53" s="46" t="s">
        <v>26</v>
      </c>
      <c r="P53" s="47">
        <f>P5+P17+P29+P41</f>
        <v>0</v>
      </c>
      <c r="Q53" s="47">
        <f t="shared" ref="Q53:Y53" si="30">Q5+Q17+Q29+Q41</f>
        <v>0</v>
      </c>
      <c r="R53" s="47">
        <f t="shared" si="30"/>
        <v>0</v>
      </c>
      <c r="S53" s="47">
        <f t="shared" si="30"/>
        <v>0</v>
      </c>
      <c r="T53" s="47">
        <f t="shared" si="30"/>
        <v>0</v>
      </c>
      <c r="U53" s="47">
        <f t="shared" si="30"/>
        <v>0</v>
      </c>
      <c r="V53" s="47">
        <f t="shared" si="30"/>
        <v>0</v>
      </c>
      <c r="W53" s="47">
        <f t="shared" si="30"/>
        <v>0</v>
      </c>
      <c r="X53" s="47">
        <f t="shared" si="30"/>
        <v>0</v>
      </c>
      <c r="Y53" s="47">
        <f t="shared" si="30"/>
        <v>0</v>
      </c>
      <c r="Z53" s="48"/>
      <c r="AA53" s="48"/>
      <c r="AD53" s="49" t="str">
        <f t="shared" ref="AD53:AP53" si="31">A59</f>
        <v>District Reading/ELA                            Weighted Growth Rate</v>
      </c>
      <c r="AE53" s="33">
        <f t="shared" si="31"/>
        <v>0</v>
      </c>
      <c r="AF53" s="33">
        <f t="shared" si="31"/>
        <v>0</v>
      </c>
      <c r="AG53" s="33">
        <f t="shared" si="31"/>
        <v>0</v>
      </c>
      <c r="AH53" s="33">
        <f t="shared" si="31"/>
        <v>0</v>
      </c>
      <c r="AI53" s="33">
        <f t="shared" si="31"/>
        <v>0</v>
      </c>
      <c r="AJ53" s="33">
        <f t="shared" si="31"/>
        <v>0</v>
      </c>
      <c r="AK53" s="33">
        <f t="shared" si="31"/>
        <v>0</v>
      </c>
      <c r="AL53" s="33">
        <f t="shared" si="31"/>
        <v>0</v>
      </c>
      <c r="AM53" s="33">
        <f t="shared" si="31"/>
        <v>0</v>
      </c>
      <c r="AN53" s="33">
        <f t="shared" si="31"/>
        <v>0</v>
      </c>
      <c r="AO53" s="33">
        <f t="shared" si="31"/>
        <v>0</v>
      </c>
      <c r="AP53" s="33">
        <f t="shared" si="31"/>
        <v>0</v>
      </c>
    </row>
    <row r="54" spans="1:42" ht="34.049999999999997" customHeight="1" x14ac:dyDescent="0.3">
      <c r="A54" s="50" t="s">
        <v>88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O54" s="50" t="s">
        <v>88</v>
      </c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D54" s="49" t="str">
        <f t="shared" ref="AD54:AP54" si="32">O59</f>
        <v>District Math                        Weighted Growth Rate</v>
      </c>
      <c r="AE54" s="33">
        <f t="shared" si="32"/>
        <v>0</v>
      </c>
      <c r="AF54" s="33">
        <f t="shared" si="32"/>
        <v>0</v>
      </c>
      <c r="AG54" s="33">
        <f t="shared" si="32"/>
        <v>0</v>
      </c>
      <c r="AH54" s="33">
        <f t="shared" si="32"/>
        <v>0</v>
      </c>
      <c r="AI54" s="33">
        <f t="shared" si="32"/>
        <v>0</v>
      </c>
      <c r="AJ54" s="33">
        <f t="shared" si="32"/>
        <v>0</v>
      </c>
      <c r="AK54" s="33">
        <f t="shared" si="32"/>
        <v>0</v>
      </c>
      <c r="AL54" s="33">
        <f t="shared" si="32"/>
        <v>0</v>
      </c>
      <c r="AM54" s="33">
        <f t="shared" si="32"/>
        <v>0</v>
      </c>
      <c r="AN54" s="33">
        <f t="shared" si="32"/>
        <v>0</v>
      </c>
      <c r="AO54" s="33">
        <f t="shared" si="32"/>
        <v>0</v>
      </c>
      <c r="AP54" s="33">
        <f t="shared" si="32"/>
        <v>0</v>
      </c>
    </row>
    <row r="55" spans="1:42" ht="34.049999999999997" customHeight="1" x14ac:dyDescent="0.3">
      <c r="A55" s="46" t="s">
        <v>169</v>
      </c>
      <c r="B55" s="47">
        <f t="shared" ref="B55" si="33">B7+B19+B31+B43</f>
        <v>0</v>
      </c>
      <c r="C55" s="47">
        <f t="shared" ref="C55:K55" si="34">C7+C19+C31+C43</f>
        <v>0</v>
      </c>
      <c r="D55" s="47">
        <f t="shared" si="34"/>
        <v>0</v>
      </c>
      <c r="E55" s="47">
        <f t="shared" si="34"/>
        <v>0</v>
      </c>
      <c r="F55" s="47">
        <f t="shared" si="34"/>
        <v>0</v>
      </c>
      <c r="G55" s="47">
        <f t="shared" si="34"/>
        <v>0</v>
      </c>
      <c r="H55" s="47">
        <f t="shared" si="34"/>
        <v>0</v>
      </c>
      <c r="I55" s="47">
        <f t="shared" si="34"/>
        <v>0</v>
      </c>
      <c r="J55" s="47">
        <f t="shared" si="34"/>
        <v>0</v>
      </c>
      <c r="K55" s="47">
        <f t="shared" si="34"/>
        <v>0</v>
      </c>
      <c r="L55" s="48"/>
      <c r="M55" s="48"/>
      <c r="O55" s="46" t="s">
        <v>169</v>
      </c>
      <c r="P55" s="47">
        <f>P7+P19+P31+P43</f>
        <v>0</v>
      </c>
      <c r="Q55" s="47">
        <f t="shared" ref="Q55:S56" si="35">Q7+Q19+Q31+Q43</f>
        <v>0</v>
      </c>
      <c r="R55" s="47">
        <f t="shared" si="35"/>
        <v>0</v>
      </c>
      <c r="S55" s="47">
        <f t="shared" si="35"/>
        <v>0</v>
      </c>
      <c r="T55" s="47">
        <f>T7+T19+T31+T43</f>
        <v>0</v>
      </c>
      <c r="U55" s="47">
        <f t="shared" ref="U55:Y56" si="36">U7+U19+U31+U43</f>
        <v>0</v>
      </c>
      <c r="V55" s="47">
        <f t="shared" si="36"/>
        <v>0</v>
      </c>
      <c r="W55" s="47">
        <f t="shared" si="36"/>
        <v>0</v>
      </c>
      <c r="X55" s="47">
        <f t="shared" si="36"/>
        <v>0</v>
      </c>
      <c r="Y55" s="47">
        <f t="shared" si="36"/>
        <v>0</v>
      </c>
      <c r="Z55" s="48"/>
      <c r="AA55" s="48"/>
      <c r="AD55" s="49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</row>
    <row r="56" spans="1:42" ht="34.049999999999997" customHeight="1" x14ac:dyDescent="0.3">
      <c r="A56" s="46" t="s">
        <v>89</v>
      </c>
      <c r="B56" s="47">
        <f t="shared" ref="B56" si="37">B8+B20+B32+B44</f>
        <v>0</v>
      </c>
      <c r="C56" s="47">
        <f t="shared" ref="C56:K56" si="38">C8+C20+C32+C44</f>
        <v>0</v>
      </c>
      <c r="D56" s="47">
        <f t="shared" si="38"/>
        <v>0</v>
      </c>
      <c r="E56" s="47">
        <f t="shared" si="38"/>
        <v>0</v>
      </c>
      <c r="F56" s="47">
        <f t="shared" si="38"/>
        <v>0</v>
      </c>
      <c r="G56" s="47">
        <f t="shared" si="38"/>
        <v>0</v>
      </c>
      <c r="H56" s="47">
        <f t="shared" si="38"/>
        <v>0</v>
      </c>
      <c r="I56" s="47">
        <f t="shared" si="38"/>
        <v>0</v>
      </c>
      <c r="J56" s="47">
        <f t="shared" si="38"/>
        <v>0</v>
      </c>
      <c r="K56" s="47">
        <f t="shared" si="38"/>
        <v>0</v>
      </c>
      <c r="L56" s="48"/>
      <c r="M56" s="48"/>
      <c r="O56" s="46" t="s">
        <v>89</v>
      </c>
      <c r="P56" s="47">
        <f>P8+P20+P32+P44</f>
        <v>0</v>
      </c>
      <c r="Q56" s="47">
        <f t="shared" si="35"/>
        <v>0</v>
      </c>
      <c r="R56" s="47">
        <f t="shared" si="35"/>
        <v>0</v>
      </c>
      <c r="S56" s="47">
        <f t="shared" si="35"/>
        <v>0</v>
      </c>
      <c r="T56" s="47">
        <f>T8+T20+T32+T44</f>
        <v>0</v>
      </c>
      <c r="U56" s="47">
        <f t="shared" si="36"/>
        <v>0</v>
      </c>
      <c r="V56" s="47">
        <f t="shared" si="36"/>
        <v>0</v>
      </c>
      <c r="W56" s="47">
        <f t="shared" si="36"/>
        <v>0</v>
      </c>
      <c r="X56" s="47">
        <f t="shared" si="36"/>
        <v>0</v>
      </c>
      <c r="Y56" s="47">
        <f t="shared" si="36"/>
        <v>0</v>
      </c>
      <c r="Z56" s="48"/>
      <c r="AA56" s="48"/>
      <c r="AD56" s="150" t="s">
        <v>7</v>
      </c>
      <c r="AE56" s="151"/>
      <c r="AF56" s="151"/>
      <c r="AG56" s="151"/>
      <c r="AH56" s="151"/>
      <c r="AI56" s="151"/>
      <c r="AJ56" s="151"/>
      <c r="AK56" s="151"/>
      <c r="AL56" s="151"/>
      <c r="AM56" s="151"/>
      <c r="AN56" s="152"/>
      <c r="AO56" s="51">
        <f>AO53+AO54+AO55</f>
        <v>0</v>
      </c>
      <c r="AP56" s="51">
        <f>AP53+AP54+AP55</f>
        <v>0</v>
      </c>
    </row>
    <row r="57" spans="1:42" ht="34.049999999999997" customHeight="1" x14ac:dyDescent="0.3">
      <c r="A57" s="46" t="s">
        <v>24</v>
      </c>
      <c r="B57" s="52">
        <f>IF(B53&gt;=25,B55/B53,0)</f>
        <v>0</v>
      </c>
      <c r="C57" s="52">
        <f t="shared" ref="C57:K57" si="39">IF(C53&gt;=25,C55/C53,0)</f>
        <v>0</v>
      </c>
      <c r="D57" s="52">
        <f t="shared" si="39"/>
        <v>0</v>
      </c>
      <c r="E57" s="52">
        <f t="shared" si="39"/>
        <v>0</v>
      </c>
      <c r="F57" s="52">
        <f t="shared" si="39"/>
        <v>0</v>
      </c>
      <c r="G57" s="52">
        <f t="shared" si="39"/>
        <v>0</v>
      </c>
      <c r="H57" s="52">
        <f t="shared" si="39"/>
        <v>0</v>
      </c>
      <c r="I57" s="52">
        <f t="shared" si="39"/>
        <v>0</v>
      </c>
      <c r="J57" s="52">
        <f t="shared" si="39"/>
        <v>0</v>
      </c>
      <c r="K57" s="52">
        <f t="shared" si="39"/>
        <v>0</v>
      </c>
      <c r="L57" s="48"/>
      <c r="M57" s="48"/>
      <c r="O57" s="46" t="s">
        <v>24</v>
      </c>
      <c r="P57" s="52">
        <f>IF(P53&gt;=25,P55/P53,0)</f>
        <v>0</v>
      </c>
      <c r="Q57" s="52">
        <f t="shared" ref="Q57:Y57" si="40">IF(Q53&gt;=25,Q55/Q53,0)</f>
        <v>0</v>
      </c>
      <c r="R57" s="52">
        <f t="shared" si="40"/>
        <v>0</v>
      </c>
      <c r="S57" s="52">
        <f t="shared" si="40"/>
        <v>0</v>
      </c>
      <c r="T57" s="52">
        <f t="shared" si="40"/>
        <v>0</v>
      </c>
      <c r="U57" s="52">
        <f t="shared" si="40"/>
        <v>0</v>
      </c>
      <c r="V57" s="52">
        <f t="shared" si="40"/>
        <v>0</v>
      </c>
      <c r="W57" s="52">
        <f t="shared" si="40"/>
        <v>0</v>
      </c>
      <c r="X57" s="52">
        <f t="shared" si="40"/>
        <v>0</v>
      </c>
      <c r="Y57" s="52">
        <f t="shared" si="40"/>
        <v>0</v>
      </c>
      <c r="Z57" s="48"/>
      <c r="AA57" s="48"/>
      <c r="AD57" s="153" t="s">
        <v>28</v>
      </c>
      <c r="AE57" s="154"/>
      <c r="AF57" s="154"/>
      <c r="AG57" s="154"/>
      <c r="AH57" s="154"/>
      <c r="AI57" s="154"/>
      <c r="AJ57" s="154"/>
      <c r="AK57" s="154"/>
      <c r="AL57" s="154"/>
      <c r="AM57" s="154"/>
      <c r="AN57" s="155"/>
      <c r="AO57" s="156" t="e">
        <f>(AO56/AP56)*100</f>
        <v>#DIV/0!</v>
      </c>
      <c r="AP57" s="157"/>
    </row>
    <row r="58" spans="1:42" ht="34.049999999999997" customHeight="1" x14ac:dyDescent="0.3">
      <c r="A58" s="46" t="s">
        <v>25</v>
      </c>
      <c r="B58" s="52">
        <f>IF(B53&gt;=25,(B56/B53),0)</f>
        <v>0</v>
      </c>
      <c r="C58" s="135">
        <f t="shared" ref="C58:K58" si="41">IF(C53&gt;=25,(C56/C53),0)</f>
        <v>0</v>
      </c>
      <c r="D58" s="135">
        <f t="shared" si="41"/>
        <v>0</v>
      </c>
      <c r="E58" s="135">
        <f t="shared" si="41"/>
        <v>0</v>
      </c>
      <c r="F58" s="135">
        <f t="shared" si="41"/>
        <v>0</v>
      </c>
      <c r="G58" s="135">
        <f t="shared" si="41"/>
        <v>0</v>
      </c>
      <c r="H58" s="135">
        <f t="shared" si="41"/>
        <v>0</v>
      </c>
      <c r="I58" s="135">
        <f t="shared" si="41"/>
        <v>0</v>
      </c>
      <c r="J58" s="135">
        <f t="shared" si="41"/>
        <v>0</v>
      </c>
      <c r="K58" s="135">
        <f t="shared" si="41"/>
        <v>0</v>
      </c>
      <c r="L58" s="48"/>
      <c r="M58" s="48"/>
      <c r="O58" s="46" t="s">
        <v>25</v>
      </c>
      <c r="P58" s="52">
        <f>IF(P53&gt;=25,(P56/P53),0)</f>
        <v>0</v>
      </c>
      <c r="Q58" s="135">
        <f t="shared" ref="Q58:Y58" si="42">IF(Q53&gt;=25,(Q56/Q53),0)</f>
        <v>0</v>
      </c>
      <c r="R58" s="135">
        <f t="shared" si="42"/>
        <v>0</v>
      </c>
      <c r="S58" s="135">
        <f t="shared" si="42"/>
        <v>0</v>
      </c>
      <c r="T58" s="135">
        <f t="shared" si="42"/>
        <v>0</v>
      </c>
      <c r="U58" s="135">
        <f t="shared" si="42"/>
        <v>0</v>
      </c>
      <c r="V58" s="135">
        <f t="shared" si="42"/>
        <v>0</v>
      </c>
      <c r="W58" s="135">
        <f t="shared" si="42"/>
        <v>0</v>
      </c>
      <c r="X58" s="135">
        <f t="shared" si="42"/>
        <v>0</v>
      </c>
      <c r="Y58" s="135">
        <f t="shared" si="42"/>
        <v>0</v>
      </c>
      <c r="Z58" s="48"/>
      <c r="AA58" s="48"/>
    </row>
    <row r="59" spans="1:42" ht="34.049999999999997" customHeight="1" x14ac:dyDescent="0.3">
      <c r="A59" s="46" t="s">
        <v>178</v>
      </c>
      <c r="B59" s="33">
        <f>(B57+B58)*100</f>
        <v>0</v>
      </c>
      <c r="C59" s="33">
        <f t="shared" ref="C59:K59" si="43">(C57+C58)*100</f>
        <v>0</v>
      </c>
      <c r="D59" s="33">
        <f t="shared" si="43"/>
        <v>0</v>
      </c>
      <c r="E59" s="33">
        <f t="shared" si="43"/>
        <v>0</v>
      </c>
      <c r="F59" s="33">
        <f t="shared" si="43"/>
        <v>0</v>
      </c>
      <c r="G59" s="33">
        <f t="shared" si="43"/>
        <v>0</v>
      </c>
      <c r="H59" s="33">
        <f t="shared" si="43"/>
        <v>0</v>
      </c>
      <c r="I59" s="33">
        <f t="shared" si="43"/>
        <v>0</v>
      </c>
      <c r="J59" s="33">
        <f t="shared" si="43"/>
        <v>0</v>
      </c>
      <c r="K59" s="33">
        <f t="shared" si="43"/>
        <v>0</v>
      </c>
      <c r="L59" s="33">
        <f>B59+C59+D59+E59+F59+G59+H59+I59+J59+K59</f>
        <v>0</v>
      </c>
      <c r="M59" s="7"/>
      <c r="O59" s="46" t="s">
        <v>27</v>
      </c>
      <c r="P59" s="33">
        <f>(P57+P58)*100</f>
        <v>0</v>
      </c>
      <c r="Q59" s="33">
        <f t="shared" ref="Q59:Y59" si="44">(Q57+Q58)*100</f>
        <v>0</v>
      </c>
      <c r="R59" s="33">
        <f t="shared" si="44"/>
        <v>0</v>
      </c>
      <c r="S59" s="33">
        <f t="shared" si="44"/>
        <v>0</v>
      </c>
      <c r="T59" s="33">
        <f t="shared" si="44"/>
        <v>0</v>
      </c>
      <c r="U59" s="33">
        <f t="shared" si="44"/>
        <v>0</v>
      </c>
      <c r="V59" s="33">
        <f t="shared" si="44"/>
        <v>0</v>
      </c>
      <c r="W59" s="33">
        <f t="shared" si="44"/>
        <v>0</v>
      </c>
      <c r="X59" s="33">
        <f t="shared" si="44"/>
        <v>0</v>
      </c>
      <c r="Y59" s="33">
        <f t="shared" si="44"/>
        <v>0</v>
      </c>
      <c r="Z59" s="33">
        <f>P59+Q59+R59+S59+T59+U59+V59+W59+X59+Y59</f>
        <v>0</v>
      </c>
      <c r="AA59" s="68"/>
    </row>
    <row r="60" spans="1:42" ht="34.049999999999997" customHeight="1" x14ac:dyDescent="0.3">
      <c r="B60" s="54"/>
      <c r="C60" s="55"/>
      <c r="D60" s="55"/>
      <c r="E60" s="55"/>
      <c r="F60" s="55"/>
      <c r="G60" s="159" t="s">
        <v>95</v>
      </c>
      <c r="H60" s="159"/>
      <c r="I60" s="159"/>
      <c r="J60" s="159"/>
      <c r="K60" s="159"/>
      <c r="L60" s="159"/>
      <c r="M60" s="159"/>
      <c r="P60" s="54"/>
      <c r="Q60" s="55"/>
      <c r="R60" s="55"/>
      <c r="S60" s="55"/>
      <c r="T60" s="55"/>
      <c r="U60" s="159" t="s">
        <v>95</v>
      </c>
      <c r="V60" s="159"/>
      <c r="W60" s="159"/>
      <c r="X60" s="159"/>
      <c r="Y60" s="159"/>
      <c r="Z60" s="159"/>
      <c r="AA60" s="159"/>
    </row>
    <row r="61" spans="1:42" ht="34.049999999999997" customHeight="1" x14ac:dyDescent="0.3"/>
  </sheetData>
  <sheetProtection sheet="1" objects="1" scenarios="1"/>
  <mergeCells count="25">
    <mergeCell ref="U12:AA12"/>
    <mergeCell ref="U24:AA24"/>
    <mergeCell ref="U36:AA36"/>
    <mergeCell ref="U48:AA48"/>
    <mergeCell ref="U60:AA60"/>
    <mergeCell ref="G12:M12"/>
    <mergeCell ref="G24:M24"/>
    <mergeCell ref="G36:M36"/>
    <mergeCell ref="G48:M48"/>
    <mergeCell ref="G60:M60"/>
    <mergeCell ref="AD8:AN8"/>
    <mergeCell ref="AD9:AN9"/>
    <mergeCell ref="AO9:AP9"/>
    <mergeCell ref="AD20:AN20"/>
    <mergeCell ref="AD21:AN21"/>
    <mergeCell ref="AO21:AP21"/>
    <mergeCell ref="AD56:AN56"/>
    <mergeCell ref="AD57:AN57"/>
    <mergeCell ref="AO57:AP57"/>
    <mergeCell ref="AD32:AN32"/>
    <mergeCell ref="AD33:AN33"/>
    <mergeCell ref="AO33:AP33"/>
    <mergeCell ref="AD44:AN44"/>
    <mergeCell ref="AD45:AN45"/>
    <mergeCell ref="AO45:AP45"/>
  </mergeCells>
  <phoneticPr fontId="7" type="noConversion"/>
  <pageMargins left="0.75" right="0.75" top="1" bottom="1" header="0.5" footer="0.5"/>
  <pageSetup scale="78" orientation="landscape" horizontalDpi="4294967292" verticalDpi="4294967292"/>
  <headerFooter>
    <oddHeader>&amp;C&amp;"Calibri,Bold"&amp;14&amp;K000000Index 2 - Student Progress</oddHeader>
    <oddFooter>&amp;R&amp;"Calibri,Regular"&amp;K000000Created by Gaynette Turner, Testing Coordinator, Seminole ISD and ESC-17 Staff_x000D_April 2014</oddFooter>
  </headerFooter>
  <rowBreaks count="5" manualBreakCount="5">
    <brk id="12" max="16383" man="1"/>
    <brk id="24" max="16383" man="1"/>
    <brk id="36" max="16383" man="1"/>
    <brk id="48" max="16383" man="1"/>
    <brk id="61" max="16383" man="1"/>
  </rowBreaks>
  <colBreaks count="3" manualBreakCount="3">
    <brk id="13" max="1048575" man="1"/>
    <brk id="27" max="1048575" man="1"/>
    <brk id="42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01"/>
  <sheetViews>
    <sheetView view="pageLayout" topLeftCell="N38" workbookViewId="0">
      <selection activeCell="P25" sqref="P25"/>
    </sheetView>
  </sheetViews>
  <sheetFormatPr defaultColWidth="11.19921875" defaultRowHeight="15.6" x14ac:dyDescent="0.3"/>
  <cols>
    <col min="1" max="1" width="26.296875" customWidth="1"/>
    <col min="2" max="2" width="17.796875" customWidth="1"/>
    <col min="3" max="4" width="23.796875" customWidth="1"/>
    <col min="5" max="6" width="8.796875" customWidth="1"/>
    <col min="8" max="8" width="26.296875" customWidth="1"/>
    <col min="9" max="9" width="17.796875" customWidth="1"/>
    <col min="10" max="11" width="23.796875" customWidth="1"/>
    <col min="12" max="13" width="8.796875" customWidth="1"/>
    <col min="15" max="15" width="26.296875" customWidth="1"/>
    <col min="16" max="16" width="17.796875" customWidth="1"/>
    <col min="17" max="18" width="23.796875" customWidth="1"/>
    <col min="19" max="20" width="8.796875" customWidth="1"/>
    <col min="22" max="22" width="26.296875" customWidth="1"/>
    <col min="23" max="23" width="17.796875" customWidth="1"/>
    <col min="24" max="25" width="23.796875" customWidth="1"/>
    <col min="26" max="27" width="8.796875" customWidth="1"/>
    <col min="29" max="29" width="29.69921875" customWidth="1"/>
    <col min="30" max="30" width="17.796875" customWidth="1"/>
    <col min="31" max="32" width="23.796875" customWidth="1"/>
    <col min="33" max="34" width="8.796875" customWidth="1"/>
    <col min="36" max="36" width="30" customWidth="1"/>
    <col min="37" max="37" width="17.796875" customWidth="1"/>
    <col min="38" max="39" width="23.796875" customWidth="1"/>
    <col min="40" max="41" width="8.796875" customWidth="1"/>
  </cols>
  <sheetData>
    <row r="1" spans="1:43" x14ac:dyDescent="0.3">
      <c r="A1" s="24" t="s">
        <v>115</v>
      </c>
      <c r="B1" s="26"/>
      <c r="C1" s="39" t="s">
        <v>45</v>
      </c>
      <c r="D1" s="26"/>
      <c r="E1" s="26"/>
      <c r="F1" s="26"/>
      <c r="G1" s="26"/>
      <c r="H1" s="24" t="s">
        <v>115</v>
      </c>
      <c r="I1" s="26"/>
      <c r="J1" s="39" t="s">
        <v>45</v>
      </c>
      <c r="K1" s="26"/>
      <c r="L1" s="26"/>
      <c r="M1" s="26"/>
      <c r="N1" s="26"/>
      <c r="O1" s="24" t="s">
        <v>115</v>
      </c>
      <c r="P1" s="26"/>
      <c r="Q1" s="39" t="s">
        <v>45</v>
      </c>
      <c r="R1" s="26"/>
      <c r="S1" s="26"/>
      <c r="T1" s="26"/>
      <c r="U1" s="26"/>
      <c r="V1" s="24" t="s">
        <v>115</v>
      </c>
      <c r="W1" s="26"/>
      <c r="X1" s="39" t="s">
        <v>45</v>
      </c>
      <c r="Y1" s="26"/>
      <c r="Z1" s="26"/>
      <c r="AA1" s="26"/>
      <c r="AB1" s="26"/>
      <c r="AC1" s="24"/>
      <c r="AD1" s="26"/>
      <c r="AE1" s="39"/>
      <c r="AF1" s="26"/>
      <c r="AG1" s="26"/>
      <c r="AH1" s="26"/>
      <c r="AI1" s="26"/>
      <c r="AJ1" s="24" t="s">
        <v>115</v>
      </c>
      <c r="AK1" s="26"/>
      <c r="AL1" s="39" t="s">
        <v>45</v>
      </c>
      <c r="AM1" s="26"/>
      <c r="AN1" s="26"/>
      <c r="AO1" s="26"/>
      <c r="AP1" s="26"/>
      <c r="AQ1" s="26"/>
    </row>
    <row r="2" spans="1:43" x14ac:dyDescent="0.3">
      <c r="A2" s="127" t="s">
        <v>136</v>
      </c>
      <c r="B2" s="124"/>
      <c r="C2" s="124"/>
      <c r="D2" s="124"/>
      <c r="E2" s="124"/>
      <c r="F2" s="124"/>
      <c r="G2" s="124"/>
      <c r="H2" s="127" t="s">
        <v>136</v>
      </c>
      <c r="I2" s="124"/>
      <c r="J2" s="124"/>
      <c r="K2" s="124"/>
      <c r="L2" s="124"/>
      <c r="M2" s="124"/>
      <c r="N2" s="124"/>
      <c r="O2" s="127" t="s">
        <v>136</v>
      </c>
      <c r="P2" s="124"/>
      <c r="Q2" s="124"/>
      <c r="R2" s="124"/>
      <c r="S2" s="124"/>
      <c r="T2" s="124"/>
      <c r="U2" s="124"/>
      <c r="V2" s="127" t="s">
        <v>136</v>
      </c>
      <c r="W2" s="124"/>
      <c r="X2" s="124"/>
      <c r="Y2" s="124"/>
      <c r="Z2" s="124"/>
      <c r="AA2" s="124"/>
      <c r="AB2" s="124"/>
      <c r="AC2" s="127"/>
      <c r="AD2" s="124"/>
      <c r="AE2" s="124"/>
      <c r="AF2" s="124"/>
      <c r="AG2" s="124"/>
      <c r="AH2" s="124"/>
      <c r="AI2" s="124"/>
      <c r="AJ2" s="127" t="s">
        <v>136</v>
      </c>
      <c r="AK2" s="124"/>
      <c r="AL2" s="124"/>
      <c r="AM2" s="124"/>
      <c r="AN2" s="124"/>
      <c r="AO2" s="124"/>
      <c r="AP2" s="124"/>
      <c r="AQ2" s="124"/>
    </row>
    <row r="3" spans="1:43" x14ac:dyDescent="0.3">
      <c r="A3" s="124" t="s">
        <v>135</v>
      </c>
      <c r="B3" s="124"/>
      <c r="C3" s="124"/>
      <c r="D3" s="124"/>
      <c r="E3" s="124"/>
      <c r="F3" s="124"/>
      <c r="G3" s="124"/>
      <c r="H3" s="124" t="s">
        <v>135</v>
      </c>
      <c r="I3" s="124"/>
      <c r="J3" s="124"/>
      <c r="K3" s="124"/>
      <c r="L3" s="124"/>
      <c r="M3" s="124"/>
      <c r="N3" s="124"/>
      <c r="O3" s="128" t="s">
        <v>135</v>
      </c>
      <c r="P3" s="124"/>
      <c r="Q3" s="124"/>
      <c r="R3" s="124"/>
      <c r="S3" s="124"/>
      <c r="T3" s="124"/>
      <c r="U3" s="124"/>
      <c r="V3" s="128" t="s">
        <v>135</v>
      </c>
      <c r="W3" s="124"/>
      <c r="X3" s="124"/>
      <c r="Y3" s="124"/>
      <c r="Z3" s="124"/>
      <c r="AA3" s="124"/>
      <c r="AB3" s="124"/>
      <c r="AC3" s="128"/>
      <c r="AD3" s="124"/>
      <c r="AE3" s="124"/>
      <c r="AF3" s="124"/>
      <c r="AG3" s="124"/>
      <c r="AH3" s="124"/>
      <c r="AI3" s="124"/>
      <c r="AJ3" s="128" t="s">
        <v>135</v>
      </c>
      <c r="AK3" s="124"/>
      <c r="AL3" s="124"/>
      <c r="AM3" s="124"/>
      <c r="AN3" s="124"/>
      <c r="AO3" s="124"/>
      <c r="AP3" s="124"/>
      <c r="AQ3" s="124"/>
    </row>
    <row r="4" spans="1:43" ht="34.049999999999997" customHeight="1" x14ac:dyDescent="0.3">
      <c r="A4" s="44" t="s">
        <v>11</v>
      </c>
      <c r="B4" s="45" t="s">
        <v>29</v>
      </c>
      <c r="C4" s="45" t="s">
        <v>118</v>
      </c>
      <c r="D4" s="45" t="s">
        <v>119</v>
      </c>
      <c r="E4" s="45" t="s">
        <v>22</v>
      </c>
      <c r="F4" s="45" t="s">
        <v>23</v>
      </c>
      <c r="G4" s="26"/>
      <c r="H4" s="44" t="s">
        <v>11</v>
      </c>
      <c r="I4" s="45" t="s">
        <v>29</v>
      </c>
      <c r="J4" s="21" t="str">
        <f>$C$4</f>
        <v>*Lowest Performing Race #1</v>
      </c>
      <c r="K4" s="22" t="str">
        <f>$D$4</f>
        <v>*Lowest Performing Race #2</v>
      </c>
      <c r="L4" s="45" t="s">
        <v>22</v>
      </c>
      <c r="M4" s="45" t="s">
        <v>23</v>
      </c>
      <c r="N4" s="26"/>
      <c r="O4" s="44" t="s">
        <v>11</v>
      </c>
      <c r="P4" s="45" t="s">
        <v>29</v>
      </c>
      <c r="Q4" s="21" t="str">
        <f>$C$4</f>
        <v>*Lowest Performing Race #1</v>
      </c>
      <c r="R4" s="22" t="str">
        <f>$D$4</f>
        <v>*Lowest Performing Race #2</v>
      </c>
      <c r="S4" s="45" t="s">
        <v>22</v>
      </c>
      <c r="T4" s="45" t="s">
        <v>23</v>
      </c>
      <c r="U4" s="26"/>
      <c r="V4" s="44" t="s">
        <v>11</v>
      </c>
      <c r="W4" s="45" t="s">
        <v>29</v>
      </c>
      <c r="X4" s="21" t="str">
        <f>$C$4</f>
        <v>*Lowest Performing Race #1</v>
      </c>
      <c r="Y4" s="22" t="str">
        <f>$D$4</f>
        <v>*Lowest Performing Race #2</v>
      </c>
      <c r="Z4" s="45" t="s">
        <v>22</v>
      </c>
      <c r="AA4" s="45" t="s">
        <v>23</v>
      </c>
      <c r="AB4" s="26"/>
      <c r="AC4" s="26"/>
      <c r="AD4" s="26"/>
      <c r="AE4" s="26"/>
      <c r="AF4" s="26"/>
      <c r="AG4" s="26"/>
      <c r="AH4" s="26"/>
      <c r="AI4" s="26"/>
      <c r="AJ4" s="45" t="s">
        <v>129</v>
      </c>
      <c r="AK4" s="45" t="s">
        <v>29</v>
      </c>
      <c r="AL4" s="21" t="str">
        <f>$C$4</f>
        <v>*Lowest Performing Race #1</v>
      </c>
      <c r="AM4" s="22" t="str">
        <f>$D$4</f>
        <v>*Lowest Performing Race #2</v>
      </c>
      <c r="AN4" s="45" t="s">
        <v>22</v>
      </c>
      <c r="AO4" s="45" t="s">
        <v>23</v>
      </c>
      <c r="AP4" s="26"/>
      <c r="AQ4" s="26"/>
    </row>
    <row r="5" spans="1:43" ht="34.049999999999997" customHeight="1" x14ac:dyDescent="0.3">
      <c r="A5" s="46" t="s">
        <v>46</v>
      </c>
      <c r="B5" s="8"/>
      <c r="C5" s="8"/>
      <c r="D5" s="6"/>
      <c r="E5" s="48"/>
      <c r="F5" s="48"/>
      <c r="G5" s="26"/>
      <c r="H5" s="46" t="s">
        <v>48</v>
      </c>
      <c r="I5" s="8"/>
      <c r="J5" s="12"/>
      <c r="K5" s="12"/>
      <c r="L5" s="48"/>
      <c r="M5" s="48"/>
      <c r="N5" s="26"/>
      <c r="O5" s="46" t="s">
        <v>50</v>
      </c>
      <c r="P5" s="8"/>
      <c r="Q5" s="12"/>
      <c r="R5" s="12"/>
      <c r="S5" s="48"/>
      <c r="T5" s="48"/>
      <c r="U5" s="26"/>
      <c r="V5" s="46" t="s">
        <v>52</v>
      </c>
      <c r="W5" s="8"/>
      <c r="X5" s="12"/>
      <c r="Y5" s="12"/>
      <c r="Z5" s="48"/>
      <c r="AA5" s="48"/>
      <c r="AB5" s="26"/>
      <c r="AC5" s="26"/>
      <c r="AD5" s="26"/>
      <c r="AE5" s="26"/>
      <c r="AF5" s="26"/>
      <c r="AG5" s="26"/>
      <c r="AH5" s="26"/>
      <c r="AI5" s="26"/>
      <c r="AJ5" s="106" t="str">
        <f t="shared" ref="AJ5:AO5" si="0">A10</f>
        <v>Elementary Campus Reading                            Weighted Performance Rate</v>
      </c>
      <c r="AK5" s="70" t="e">
        <f t="shared" si="0"/>
        <v>#DIV/0!</v>
      </c>
      <c r="AL5" s="70" t="e">
        <f t="shared" si="0"/>
        <v>#DIV/0!</v>
      </c>
      <c r="AM5" s="70">
        <f t="shared" ca="1" si="0"/>
        <v>0</v>
      </c>
      <c r="AN5" s="70" t="e">
        <f t="shared" ca="1" si="0"/>
        <v>#DIV/0!</v>
      </c>
      <c r="AO5" s="107">
        <f t="shared" si="0"/>
        <v>0</v>
      </c>
      <c r="AP5" s="26"/>
      <c r="AQ5" s="26"/>
    </row>
    <row r="6" spans="1:43" ht="34.049999999999997" customHeight="1" x14ac:dyDescent="0.3">
      <c r="A6" s="46" t="s">
        <v>30</v>
      </c>
      <c r="B6" s="9"/>
      <c r="C6" s="9"/>
      <c r="D6" s="6"/>
      <c r="E6" s="48"/>
      <c r="F6" s="48"/>
      <c r="G6" s="26"/>
      <c r="H6" s="46" t="s">
        <v>30</v>
      </c>
      <c r="I6" s="9"/>
      <c r="J6" s="13"/>
      <c r="K6" s="13"/>
      <c r="L6" s="48"/>
      <c r="M6" s="48"/>
      <c r="N6" s="26"/>
      <c r="O6" s="109" t="s">
        <v>30</v>
      </c>
      <c r="P6" s="9"/>
      <c r="Q6" s="13"/>
      <c r="R6" s="13"/>
      <c r="S6" s="48"/>
      <c r="T6" s="48"/>
      <c r="U6" s="26"/>
      <c r="V6" s="46" t="s">
        <v>30</v>
      </c>
      <c r="W6" s="9"/>
      <c r="X6" s="13"/>
      <c r="Y6" s="13"/>
      <c r="Z6" s="48"/>
      <c r="AA6" s="48"/>
      <c r="AB6" s="26"/>
      <c r="AC6" s="26"/>
      <c r="AD6" s="26"/>
      <c r="AE6" s="26"/>
      <c r="AF6" s="26"/>
      <c r="AG6" s="26"/>
      <c r="AH6" s="26"/>
      <c r="AI6" s="26"/>
      <c r="AJ6" s="106" t="str">
        <f t="shared" ref="AJ6:AO6" si="1">H10</f>
        <v>Elementary Campus Math                            Weighted Performance Rate</v>
      </c>
      <c r="AK6" s="70" t="e">
        <f t="shared" si="1"/>
        <v>#DIV/0!</v>
      </c>
      <c r="AL6" s="70" t="e">
        <f t="shared" si="1"/>
        <v>#DIV/0!</v>
      </c>
      <c r="AM6" s="70">
        <f t="shared" ca="1" si="1"/>
        <v>0</v>
      </c>
      <c r="AN6" s="70" t="e">
        <f t="shared" ca="1" si="1"/>
        <v>#DIV/0!</v>
      </c>
      <c r="AO6" s="107">
        <f t="shared" si="1"/>
        <v>400</v>
      </c>
      <c r="AP6" s="26"/>
      <c r="AQ6" s="26"/>
    </row>
    <row r="7" spans="1:43" ht="34.049999999999997" customHeight="1" x14ac:dyDescent="0.3">
      <c r="A7" s="109" t="s">
        <v>31</v>
      </c>
      <c r="B7" s="23"/>
      <c r="C7" s="114"/>
      <c r="D7" s="112"/>
      <c r="E7" s="48"/>
      <c r="F7" s="48"/>
      <c r="G7" s="26"/>
      <c r="H7" s="109" t="s">
        <v>31</v>
      </c>
      <c r="I7" s="9"/>
      <c r="J7" s="115"/>
      <c r="K7" s="13"/>
      <c r="L7" s="48"/>
      <c r="M7" s="48"/>
      <c r="N7" s="26"/>
      <c r="O7" s="109" t="s">
        <v>31</v>
      </c>
      <c r="P7" s="9"/>
      <c r="Q7" s="115"/>
      <c r="R7" s="13"/>
      <c r="S7" s="48"/>
      <c r="T7" s="48"/>
      <c r="U7" s="26"/>
      <c r="V7" s="109" t="s">
        <v>31</v>
      </c>
      <c r="W7" s="9"/>
      <c r="X7" s="115"/>
      <c r="Y7" s="13"/>
      <c r="Z7" s="48"/>
      <c r="AA7" s="48"/>
      <c r="AB7" s="26"/>
      <c r="AC7" s="26"/>
      <c r="AD7" s="26"/>
      <c r="AF7" s="26"/>
      <c r="AG7" s="26"/>
      <c r="AH7" s="26"/>
      <c r="AI7" s="26"/>
      <c r="AJ7" s="111" t="str">
        <f t="shared" ref="AJ7:AO7" si="2">O10</f>
        <v>Elementary Campus Writing                         Weighted Performance Rate</v>
      </c>
      <c r="AK7" s="70" t="e">
        <f t="shared" si="2"/>
        <v>#DIV/0!</v>
      </c>
      <c r="AL7" s="70" t="e">
        <f t="shared" si="2"/>
        <v>#DIV/0!</v>
      </c>
      <c r="AM7" s="70">
        <f t="shared" ca="1" si="2"/>
        <v>0</v>
      </c>
      <c r="AN7" s="70" t="e">
        <f t="shared" ca="1" si="2"/>
        <v>#DIV/0!</v>
      </c>
      <c r="AO7" s="107">
        <f t="shared" si="2"/>
        <v>400</v>
      </c>
      <c r="AP7" s="26"/>
      <c r="AQ7" s="26"/>
    </row>
    <row r="8" spans="1:43" ht="45" customHeight="1" x14ac:dyDescent="0.3">
      <c r="A8" s="46" t="s">
        <v>32</v>
      </c>
      <c r="B8" s="69" t="e">
        <f>(B6)/B5</f>
        <v>#DIV/0!</v>
      </c>
      <c r="C8" s="69" t="e">
        <f>(C6)/C5</f>
        <v>#DIV/0!</v>
      </c>
      <c r="D8" s="69" t="b">
        <f ca="1">IF(D5&lt;=25,D8=0,D6/D5)</f>
        <v>0</v>
      </c>
      <c r="E8" s="48"/>
      <c r="F8" s="48"/>
      <c r="G8" s="26"/>
      <c r="H8" s="46" t="s">
        <v>32</v>
      </c>
      <c r="I8" s="69" t="e">
        <f>(I6)/I5</f>
        <v>#DIV/0!</v>
      </c>
      <c r="J8" s="69" t="e">
        <f>(J6)/J5</f>
        <v>#DIV/0!</v>
      </c>
      <c r="K8" s="69" t="b">
        <f ca="1">IF(K5&lt;=25,K8=0,K6/K5)</f>
        <v>0</v>
      </c>
      <c r="L8" s="48"/>
      <c r="M8" s="48"/>
      <c r="N8" s="26"/>
      <c r="O8" s="109" t="s">
        <v>32</v>
      </c>
      <c r="P8" s="69" t="e">
        <f>(P6)/P5</f>
        <v>#DIV/0!</v>
      </c>
      <c r="Q8" s="69" t="e">
        <f>(Q6)/Q5</f>
        <v>#DIV/0!</v>
      </c>
      <c r="R8" s="69" t="b">
        <f ca="1">IF(R5&lt;=25,R8=0,R6/R5)</f>
        <v>0</v>
      </c>
      <c r="S8" s="48"/>
      <c r="T8" s="48"/>
      <c r="U8" s="26"/>
      <c r="V8" s="109" t="s">
        <v>32</v>
      </c>
      <c r="W8" s="69" t="e">
        <f>(W6)/W5</f>
        <v>#DIV/0!</v>
      </c>
      <c r="X8" s="69" t="e">
        <f>(X6)/X5</f>
        <v>#DIV/0!</v>
      </c>
      <c r="Y8" s="69" t="b">
        <f ca="1">IF(Y5&lt;=25,Y8=0,Y6/Y5)</f>
        <v>0</v>
      </c>
      <c r="Z8" s="48"/>
      <c r="AA8" s="48"/>
      <c r="AB8" s="26"/>
      <c r="AC8" s="26"/>
      <c r="AD8" s="26"/>
      <c r="AE8" s="26"/>
      <c r="AF8" s="26"/>
      <c r="AG8" s="26"/>
      <c r="AH8" s="26"/>
      <c r="AI8" s="26"/>
      <c r="AJ8" s="111" t="str">
        <f t="shared" ref="AJ8:AO8" si="3">V10</f>
        <v>Elementary Campus Science                         Weighted Performance Rate</v>
      </c>
      <c r="AK8" s="70" t="e">
        <f t="shared" si="3"/>
        <v>#DIV/0!</v>
      </c>
      <c r="AL8" s="70" t="e">
        <f t="shared" si="3"/>
        <v>#DIV/0!</v>
      </c>
      <c r="AM8" s="70">
        <f t="shared" ca="1" si="3"/>
        <v>0</v>
      </c>
      <c r="AN8" s="70" t="e">
        <f t="shared" ca="1" si="3"/>
        <v>#DIV/0!</v>
      </c>
      <c r="AO8" s="107">
        <f t="shared" si="3"/>
        <v>400</v>
      </c>
      <c r="AP8" s="26"/>
      <c r="AQ8" s="26"/>
    </row>
    <row r="9" spans="1:43" ht="34.049999999999997" customHeight="1" x14ac:dyDescent="0.3">
      <c r="A9" s="109" t="s">
        <v>33</v>
      </c>
      <c r="B9" s="69" t="e">
        <f>(B7)/B5</f>
        <v>#DIV/0!</v>
      </c>
      <c r="C9" s="69" t="e">
        <f t="shared" ref="C9" si="4">(C7)/C5</f>
        <v>#DIV/0!</v>
      </c>
      <c r="D9" s="69" t="b">
        <f ca="1">IF(D5&lt;=25,D9=0,D7/D5)</f>
        <v>0</v>
      </c>
      <c r="E9" s="48"/>
      <c r="F9" s="48"/>
      <c r="G9" s="26"/>
      <c r="H9" s="109" t="s">
        <v>33</v>
      </c>
      <c r="I9" s="69" t="e">
        <f>(I7)/I5</f>
        <v>#DIV/0!</v>
      </c>
      <c r="J9" s="69" t="e">
        <f>(J7)/J5</f>
        <v>#DIV/0!</v>
      </c>
      <c r="K9" s="69" t="b">
        <f ca="1">IF(K5&lt;=25,K9=0,K7/K5)</f>
        <v>0</v>
      </c>
      <c r="L9" s="48"/>
      <c r="M9" s="48"/>
      <c r="N9" s="26"/>
      <c r="O9" s="109" t="s">
        <v>33</v>
      </c>
      <c r="P9" s="69" t="e">
        <f>(P7)/P5</f>
        <v>#DIV/0!</v>
      </c>
      <c r="Q9" s="69" t="e">
        <f>(Q7)/Q5</f>
        <v>#DIV/0!</v>
      </c>
      <c r="R9" s="69" t="b">
        <f ca="1">IF(R5&lt;=25,R9=0,R7/R5)</f>
        <v>0</v>
      </c>
      <c r="S9" s="48"/>
      <c r="T9" s="48"/>
      <c r="U9" s="26"/>
      <c r="V9" s="109" t="s">
        <v>33</v>
      </c>
      <c r="W9" s="69" t="e">
        <f>(W7)/W5</f>
        <v>#DIV/0!</v>
      </c>
      <c r="X9" s="69" t="e">
        <f>(X7)/X5</f>
        <v>#DIV/0!</v>
      </c>
      <c r="Y9" s="69" t="b">
        <f ca="1">IF(Y5&lt;=25,Y9=0,Y7/Y5)</f>
        <v>0</v>
      </c>
      <c r="Z9" s="48"/>
      <c r="AA9" s="48"/>
      <c r="AB9" s="26"/>
      <c r="AC9" s="26"/>
      <c r="AD9" s="26"/>
      <c r="AE9" s="26"/>
      <c r="AF9" s="26"/>
      <c r="AG9" s="26"/>
      <c r="AH9" s="26"/>
      <c r="AI9" s="26"/>
      <c r="AJ9" s="111"/>
      <c r="AK9" s="70"/>
      <c r="AL9" s="70"/>
      <c r="AM9" s="70"/>
      <c r="AN9" s="70"/>
      <c r="AO9" s="110"/>
      <c r="AP9" s="26"/>
      <c r="AQ9" s="26"/>
    </row>
    <row r="10" spans="1:43" ht="34.049999999999997" customHeight="1" x14ac:dyDescent="0.3">
      <c r="A10" s="46" t="s">
        <v>47</v>
      </c>
      <c r="B10" s="70" t="e">
        <f>(B8+B9)*100</f>
        <v>#DIV/0!</v>
      </c>
      <c r="C10" s="70" t="e">
        <f>(C8+C9)*100</f>
        <v>#DIV/0!</v>
      </c>
      <c r="D10" s="70">
        <f t="shared" ref="D10" ca="1" si="5">(D8+D9)*100</f>
        <v>0</v>
      </c>
      <c r="E10" s="70" t="e">
        <f ca="1">B10+C10+D10</f>
        <v>#DIV/0!</v>
      </c>
      <c r="F10" s="10"/>
      <c r="G10" s="26"/>
      <c r="H10" s="46" t="s">
        <v>49</v>
      </c>
      <c r="I10" s="70" t="e">
        <f>(I8+I9)*100</f>
        <v>#DIV/0!</v>
      </c>
      <c r="J10" s="70" t="e">
        <f>(J8+J9)*100</f>
        <v>#DIV/0!</v>
      </c>
      <c r="K10" s="70">
        <f t="shared" ref="K10" ca="1" si="6">(K8+K9)*100</f>
        <v>0</v>
      </c>
      <c r="L10" s="70" t="e">
        <f ca="1">I10+J10+K10</f>
        <v>#DIV/0!</v>
      </c>
      <c r="M10" s="11">
        <v>400</v>
      </c>
      <c r="N10" s="26"/>
      <c r="O10" s="46" t="s">
        <v>51</v>
      </c>
      <c r="P10" s="70" t="e">
        <f>(P8+P9)*100</f>
        <v>#DIV/0!</v>
      </c>
      <c r="Q10" s="70" t="e">
        <f>(Q8+Q9)*100</f>
        <v>#DIV/0!</v>
      </c>
      <c r="R10" s="70">
        <f t="shared" ref="R10" ca="1" si="7">(R8+R9)*100</f>
        <v>0</v>
      </c>
      <c r="S10" s="70" t="e">
        <f ca="1">P10+Q10+R10</f>
        <v>#DIV/0!</v>
      </c>
      <c r="T10" s="113">
        <v>400</v>
      </c>
      <c r="U10" s="26"/>
      <c r="V10" s="46" t="s">
        <v>53</v>
      </c>
      <c r="W10" s="70" t="e">
        <f>(W8+W9)*100</f>
        <v>#DIV/0!</v>
      </c>
      <c r="X10" s="70" t="e">
        <f>(X8+X9)*100</f>
        <v>#DIV/0!</v>
      </c>
      <c r="Y10" s="70">
        <f t="shared" ref="Y10" ca="1" si="8">(Y8+Y9)*100</f>
        <v>0</v>
      </c>
      <c r="Z10" s="70" t="e">
        <f ca="1">W10+X10+Y10</f>
        <v>#DIV/0!</v>
      </c>
      <c r="AA10" s="113">
        <v>400</v>
      </c>
      <c r="AB10" s="26"/>
      <c r="AC10" s="26"/>
      <c r="AD10" s="26"/>
      <c r="AE10" s="26"/>
      <c r="AF10" s="26"/>
      <c r="AG10" s="26"/>
      <c r="AH10" s="26"/>
      <c r="AI10" s="26"/>
      <c r="AJ10" s="150" t="s">
        <v>43</v>
      </c>
      <c r="AK10" s="151"/>
      <c r="AL10" s="151"/>
      <c r="AM10" s="151"/>
      <c r="AN10" s="51" t="e">
        <f ca="1">AN5+AN6+AN7+AN8</f>
        <v>#DIV/0!</v>
      </c>
      <c r="AO10" s="51">
        <f>AO5+AO6+AO7+AO8</f>
        <v>1200</v>
      </c>
      <c r="AP10" s="26"/>
      <c r="AQ10" s="26"/>
    </row>
    <row r="11" spans="1:43" ht="34.049999999999997" customHeight="1" x14ac:dyDescent="0.3">
      <c r="A11" s="26"/>
      <c r="B11" s="58"/>
      <c r="C11" s="160" t="s">
        <v>95</v>
      </c>
      <c r="D11" s="160"/>
      <c r="E11" s="160"/>
      <c r="F11" s="160"/>
      <c r="G11" s="26"/>
      <c r="H11" s="26"/>
      <c r="I11" s="58"/>
      <c r="J11" s="160" t="s">
        <v>95</v>
      </c>
      <c r="K11" s="160"/>
      <c r="L11" s="160"/>
      <c r="M11" s="160"/>
      <c r="N11" s="26"/>
      <c r="O11" s="26"/>
      <c r="P11" s="58"/>
      <c r="Q11" s="160" t="s">
        <v>95</v>
      </c>
      <c r="R11" s="160"/>
      <c r="S11" s="160"/>
      <c r="T11" s="160"/>
      <c r="U11" s="26"/>
      <c r="V11" s="26"/>
      <c r="W11" s="58"/>
      <c r="X11" s="160" t="s">
        <v>95</v>
      </c>
      <c r="Y11" s="160"/>
      <c r="Z11" s="160"/>
      <c r="AA11" s="160"/>
      <c r="AB11" s="26"/>
      <c r="AC11" s="26"/>
      <c r="AD11" s="26"/>
      <c r="AE11" s="26"/>
      <c r="AF11" s="26"/>
      <c r="AG11" s="26"/>
      <c r="AH11" s="26"/>
      <c r="AI11" s="26"/>
      <c r="AJ11" s="161" t="s">
        <v>44</v>
      </c>
      <c r="AK11" s="162"/>
      <c r="AL11" s="162"/>
      <c r="AM11" s="162"/>
      <c r="AN11" s="163" t="e">
        <f ca="1">(AN10/AO10)*100</f>
        <v>#DIV/0!</v>
      </c>
      <c r="AO11" s="164"/>
      <c r="AP11" s="26"/>
      <c r="AQ11" s="26"/>
    </row>
    <row r="12" spans="1:43" ht="34.049999999999997" customHeight="1" x14ac:dyDescent="0.3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J12" s="26"/>
      <c r="AK12" s="26"/>
      <c r="AL12" s="26"/>
      <c r="AM12" s="26"/>
      <c r="AN12" s="26"/>
      <c r="AO12" s="26"/>
      <c r="AP12" s="26"/>
      <c r="AQ12" s="26"/>
    </row>
    <row r="13" spans="1:43" ht="34.049999999999997" customHeight="1" x14ac:dyDescent="0.3">
      <c r="A13" s="44" t="s">
        <v>11</v>
      </c>
      <c r="B13" s="45" t="s">
        <v>29</v>
      </c>
      <c r="C13" s="45" t="s">
        <v>118</v>
      </c>
      <c r="D13" s="45" t="s">
        <v>119</v>
      </c>
      <c r="E13" s="45" t="s">
        <v>22</v>
      </c>
      <c r="F13" s="45" t="s">
        <v>23</v>
      </c>
      <c r="G13" s="26"/>
      <c r="H13" s="44" t="s">
        <v>11</v>
      </c>
      <c r="I13" s="45" t="s">
        <v>29</v>
      </c>
      <c r="J13" s="21" t="str">
        <f>$C$13</f>
        <v>*Lowest Performing Race #1</v>
      </c>
      <c r="K13" s="22" t="str">
        <f>$D$13</f>
        <v>*Lowest Performing Race #2</v>
      </c>
      <c r="L13" s="45" t="s">
        <v>22</v>
      </c>
      <c r="M13" s="45" t="s">
        <v>23</v>
      </c>
      <c r="N13" s="26"/>
      <c r="O13" s="44" t="s">
        <v>11</v>
      </c>
      <c r="P13" s="45" t="s">
        <v>29</v>
      </c>
      <c r="Q13" s="21" t="str">
        <f>$C$13</f>
        <v>*Lowest Performing Race #1</v>
      </c>
      <c r="R13" s="22" t="str">
        <f>$D$13</f>
        <v>*Lowest Performing Race #2</v>
      </c>
      <c r="S13" s="45" t="s">
        <v>22</v>
      </c>
      <c r="T13" s="45" t="s">
        <v>23</v>
      </c>
      <c r="U13" s="26"/>
      <c r="V13" s="44" t="s">
        <v>11</v>
      </c>
      <c r="W13" s="45" t="s">
        <v>29</v>
      </c>
      <c r="X13" s="21" t="str">
        <f>$C$13</f>
        <v>*Lowest Performing Race #1</v>
      </c>
      <c r="Y13" s="22" t="str">
        <f>$D$13</f>
        <v>*Lowest Performing Race #2</v>
      </c>
      <c r="Z13" s="45" t="s">
        <v>22</v>
      </c>
      <c r="AA13" s="45" t="s">
        <v>23</v>
      </c>
      <c r="AB13" s="26"/>
      <c r="AC13" s="44" t="s">
        <v>11</v>
      </c>
      <c r="AD13" s="45" t="s">
        <v>29</v>
      </c>
      <c r="AE13" s="21" t="str">
        <f>$C$13</f>
        <v>*Lowest Performing Race #1</v>
      </c>
      <c r="AF13" s="22" t="str">
        <f>$D$13</f>
        <v>*Lowest Performing Race #2</v>
      </c>
      <c r="AG13" s="45" t="s">
        <v>22</v>
      </c>
      <c r="AH13" s="45" t="s">
        <v>23</v>
      </c>
      <c r="AI13" s="26"/>
      <c r="AJ13" s="45" t="s">
        <v>129</v>
      </c>
      <c r="AK13" s="45" t="s">
        <v>29</v>
      </c>
      <c r="AL13" s="21" t="str">
        <f>$C$13</f>
        <v>*Lowest Performing Race #1</v>
      </c>
      <c r="AM13" s="22" t="str">
        <f>$D$13</f>
        <v>*Lowest Performing Race #2</v>
      </c>
      <c r="AN13" s="45" t="s">
        <v>22</v>
      </c>
      <c r="AO13" s="45" t="s">
        <v>23</v>
      </c>
      <c r="AP13" s="26"/>
      <c r="AQ13" s="26"/>
    </row>
    <row r="14" spans="1:43" ht="34.049999999999997" customHeight="1" x14ac:dyDescent="0.3">
      <c r="A14" s="46" t="s">
        <v>54</v>
      </c>
      <c r="B14" s="8"/>
      <c r="C14" s="12"/>
      <c r="D14" s="12"/>
      <c r="E14" s="48"/>
      <c r="F14" s="48"/>
      <c r="G14" s="26"/>
      <c r="H14" s="46" t="s">
        <v>57</v>
      </c>
      <c r="I14" s="8"/>
      <c r="J14" s="12"/>
      <c r="K14" s="12"/>
      <c r="L14" s="48"/>
      <c r="M14" s="48"/>
      <c r="N14" s="26"/>
      <c r="O14" s="46" t="s">
        <v>58</v>
      </c>
      <c r="P14" s="8"/>
      <c r="Q14" s="12"/>
      <c r="R14" s="12"/>
      <c r="S14" s="48"/>
      <c r="T14" s="48"/>
      <c r="U14" s="26"/>
      <c r="V14" s="46" t="s">
        <v>61</v>
      </c>
      <c r="W14" s="8"/>
      <c r="X14" s="12"/>
      <c r="Y14" s="12"/>
      <c r="Z14" s="48"/>
      <c r="AA14" s="48"/>
      <c r="AB14" s="26"/>
      <c r="AC14" s="46" t="s">
        <v>62</v>
      </c>
      <c r="AD14" s="8"/>
      <c r="AE14" s="12"/>
      <c r="AF14" s="12"/>
      <c r="AG14" s="48"/>
      <c r="AH14" s="48"/>
      <c r="AI14" s="26"/>
      <c r="AJ14" s="106" t="str">
        <f t="shared" ref="AJ14:AO14" si="9">A19</f>
        <v>Junior High  Campus Reading                            Weighted Performance Rate</v>
      </c>
      <c r="AK14" s="70" t="e">
        <f t="shared" si="9"/>
        <v>#DIV/0!</v>
      </c>
      <c r="AL14" s="70" t="e">
        <f t="shared" si="9"/>
        <v>#DIV/0!</v>
      </c>
      <c r="AM14" s="70">
        <f t="shared" ca="1" si="9"/>
        <v>0</v>
      </c>
      <c r="AN14" s="70" t="e">
        <f t="shared" ca="1" si="9"/>
        <v>#DIV/0!</v>
      </c>
      <c r="AO14" s="70">
        <f t="shared" si="9"/>
        <v>0</v>
      </c>
      <c r="AP14" s="26"/>
      <c r="AQ14" s="26"/>
    </row>
    <row r="15" spans="1:43" ht="34.049999999999997" customHeight="1" x14ac:dyDescent="0.3">
      <c r="A15" s="46" t="s">
        <v>30</v>
      </c>
      <c r="B15" s="9"/>
      <c r="C15" s="13"/>
      <c r="D15" s="13"/>
      <c r="E15" s="48"/>
      <c r="F15" s="48"/>
      <c r="G15" s="26"/>
      <c r="H15" s="46" t="s">
        <v>30</v>
      </c>
      <c r="I15" s="9"/>
      <c r="J15" s="13"/>
      <c r="K15" s="13"/>
      <c r="L15" s="48"/>
      <c r="M15" s="48"/>
      <c r="N15" s="26"/>
      <c r="O15" s="46" t="s">
        <v>30</v>
      </c>
      <c r="P15" s="9"/>
      <c r="Q15" s="13"/>
      <c r="R15" s="13"/>
      <c r="S15" s="48"/>
      <c r="T15" s="48"/>
      <c r="U15" s="26"/>
      <c r="V15" s="46" t="s">
        <v>30</v>
      </c>
      <c r="W15" s="9"/>
      <c r="X15" s="13"/>
      <c r="Y15" s="13"/>
      <c r="Z15" s="48"/>
      <c r="AA15" s="48"/>
      <c r="AB15" s="26"/>
      <c r="AC15" s="46" t="s">
        <v>80</v>
      </c>
      <c r="AD15" s="9"/>
      <c r="AE15" s="13"/>
      <c r="AF15" s="13"/>
      <c r="AG15" s="48"/>
      <c r="AH15" s="48"/>
      <c r="AI15" s="26"/>
      <c r="AJ15" s="106" t="str">
        <f t="shared" ref="AJ15:AO15" si="10">H19</f>
        <v>Junior High Campus  Math                            Weighted Performance Rate</v>
      </c>
      <c r="AK15" s="70" t="e">
        <f t="shared" si="10"/>
        <v>#DIV/0!</v>
      </c>
      <c r="AL15" s="70" t="e">
        <f t="shared" si="10"/>
        <v>#DIV/0!</v>
      </c>
      <c r="AM15" s="70">
        <f t="shared" ca="1" si="10"/>
        <v>0</v>
      </c>
      <c r="AN15" s="70" t="e">
        <f t="shared" ca="1" si="10"/>
        <v>#DIV/0!</v>
      </c>
      <c r="AO15" s="70">
        <f t="shared" si="10"/>
        <v>0</v>
      </c>
      <c r="AP15" s="26"/>
      <c r="AQ15" s="26"/>
    </row>
    <row r="16" spans="1:43" ht="34.049999999999997" customHeight="1" x14ac:dyDescent="0.3">
      <c r="A16" s="109" t="s">
        <v>31</v>
      </c>
      <c r="B16" s="9"/>
      <c r="C16" s="114"/>
      <c r="D16" s="13"/>
      <c r="E16" s="48"/>
      <c r="F16" s="48"/>
      <c r="G16" s="26"/>
      <c r="H16" s="109" t="s">
        <v>31</v>
      </c>
      <c r="I16" s="9"/>
      <c r="J16" s="115"/>
      <c r="K16" s="13"/>
      <c r="L16" s="48"/>
      <c r="M16" s="48"/>
      <c r="N16" s="26"/>
      <c r="O16" s="109" t="s">
        <v>31</v>
      </c>
      <c r="P16" s="9"/>
      <c r="Q16" s="115"/>
      <c r="R16" s="13"/>
      <c r="S16" s="48"/>
      <c r="T16" s="48"/>
      <c r="U16" s="26"/>
      <c r="V16" s="109" t="s">
        <v>31</v>
      </c>
      <c r="W16" s="9"/>
      <c r="X16" s="115"/>
      <c r="Y16" s="13"/>
      <c r="Z16" s="48"/>
      <c r="AA16" s="48"/>
      <c r="AB16" s="26"/>
      <c r="AC16" s="109" t="s">
        <v>31</v>
      </c>
      <c r="AD16" s="9"/>
      <c r="AE16" s="115"/>
      <c r="AF16" s="13"/>
      <c r="AG16" s="48"/>
      <c r="AH16" s="48"/>
      <c r="AI16" s="26"/>
      <c r="AJ16" s="111" t="str">
        <f t="shared" ref="AJ16:AO16" si="11">O19</f>
        <v>Junior High  Campus Writing                         Weighted Performance Rate</v>
      </c>
      <c r="AK16" s="70" t="e">
        <f t="shared" si="11"/>
        <v>#DIV/0!</v>
      </c>
      <c r="AL16" s="70" t="e">
        <f t="shared" si="11"/>
        <v>#DIV/0!</v>
      </c>
      <c r="AM16" s="70">
        <f t="shared" ca="1" si="11"/>
        <v>0</v>
      </c>
      <c r="AN16" s="70" t="e">
        <f t="shared" ca="1" si="11"/>
        <v>#DIV/0!</v>
      </c>
      <c r="AO16" s="70">
        <f t="shared" si="11"/>
        <v>0</v>
      </c>
      <c r="AP16" s="26"/>
      <c r="AQ16" s="26"/>
    </row>
    <row r="17" spans="1:43" ht="45" customHeight="1" x14ac:dyDescent="0.3">
      <c r="A17" s="46" t="s">
        <v>32</v>
      </c>
      <c r="B17" s="69" t="e">
        <f>(B15)/B14</f>
        <v>#DIV/0!</v>
      </c>
      <c r="C17" s="69" t="e">
        <f>(C15)/C14</f>
        <v>#DIV/0!</v>
      </c>
      <c r="D17" s="69" t="b">
        <f ca="1">IF(D14&lt;=25,D17=0,D15/D14)</f>
        <v>0</v>
      </c>
      <c r="E17" s="48"/>
      <c r="F17" s="48"/>
      <c r="G17" s="26"/>
      <c r="H17" s="46" t="s">
        <v>32</v>
      </c>
      <c r="I17" s="69" t="e">
        <f>(I15)/I14</f>
        <v>#DIV/0!</v>
      </c>
      <c r="J17" s="69" t="e">
        <f>(J15)/J14</f>
        <v>#DIV/0!</v>
      </c>
      <c r="K17" s="69" t="b">
        <f ca="1">IF(K14&lt;=25,K17=0,K15/K14)</f>
        <v>0</v>
      </c>
      <c r="L17" s="48"/>
      <c r="M17" s="48"/>
      <c r="N17" s="26"/>
      <c r="O17" s="109" t="s">
        <v>32</v>
      </c>
      <c r="P17" s="69" t="e">
        <f>(P15)/P14</f>
        <v>#DIV/0!</v>
      </c>
      <c r="Q17" s="69" t="e">
        <f>(Q15)/Q14</f>
        <v>#DIV/0!</v>
      </c>
      <c r="R17" s="69" t="b">
        <f ca="1">IF(R14&lt;=25,R17=0,R15/R14)</f>
        <v>0</v>
      </c>
      <c r="S17" s="48"/>
      <c r="T17" s="48"/>
      <c r="U17" s="26"/>
      <c r="V17" s="109" t="s">
        <v>32</v>
      </c>
      <c r="W17" s="69" t="e">
        <f>(W15)/W14</f>
        <v>#DIV/0!</v>
      </c>
      <c r="X17" s="69" t="e">
        <f>(X15)/X14</f>
        <v>#DIV/0!</v>
      </c>
      <c r="Y17" s="69" t="b">
        <f ca="1">IF(Y14&lt;=25,Y17=0,Y15/Y14)</f>
        <v>0</v>
      </c>
      <c r="Z17" s="48"/>
      <c r="AA17" s="48"/>
      <c r="AB17" s="26"/>
      <c r="AC17" s="109" t="s">
        <v>32</v>
      </c>
      <c r="AD17" s="69" t="e">
        <f>(AD15)/AD14</f>
        <v>#DIV/0!</v>
      </c>
      <c r="AE17" s="69" t="e">
        <f>(AE15)/AE14</f>
        <v>#DIV/0!</v>
      </c>
      <c r="AF17" s="69" t="b">
        <f ca="1">IF(AF14&lt;=25,AF17=0,AF15/AF14)</f>
        <v>0</v>
      </c>
      <c r="AG17" s="48"/>
      <c r="AH17" s="48"/>
      <c r="AI17" s="26"/>
      <c r="AJ17" s="111" t="str">
        <f t="shared" ref="AJ17:AO17" si="12">V19</f>
        <v>Junior High Campus Science                         Weighted Performance Rate</v>
      </c>
      <c r="AK17" s="70" t="e">
        <f t="shared" si="12"/>
        <v>#DIV/0!</v>
      </c>
      <c r="AL17" s="70" t="e">
        <f t="shared" si="12"/>
        <v>#DIV/0!</v>
      </c>
      <c r="AM17" s="70">
        <f t="shared" ca="1" si="12"/>
        <v>0</v>
      </c>
      <c r="AN17" s="70" t="e">
        <f t="shared" ca="1" si="12"/>
        <v>#DIV/0!</v>
      </c>
      <c r="AO17" s="70">
        <f t="shared" si="12"/>
        <v>0</v>
      </c>
      <c r="AP17" s="26"/>
      <c r="AQ17" s="26"/>
    </row>
    <row r="18" spans="1:43" ht="34.049999999999997" customHeight="1" x14ac:dyDescent="0.3">
      <c r="A18" s="109" t="s">
        <v>33</v>
      </c>
      <c r="B18" s="69" t="e">
        <f>(B16)/B14</f>
        <v>#DIV/0!</v>
      </c>
      <c r="C18" s="69" t="e">
        <f t="shared" ref="C18" si="13">(C16)/C14</f>
        <v>#DIV/0!</v>
      </c>
      <c r="D18" s="69" t="b">
        <f ca="1">IF(D14&lt;=25,D18=0,D16/D14)</f>
        <v>0</v>
      </c>
      <c r="E18" s="48"/>
      <c r="F18" s="48"/>
      <c r="G18" s="26"/>
      <c r="H18" s="109" t="s">
        <v>33</v>
      </c>
      <c r="I18" s="69" t="e">
        <f>(I16)/I14</f>
        <v>#DIV/0!</v>
      </c>
      <c r="J18" s="69" t="e">
        <f>(J16)/J14</f>
        <v>#DIV/0!</v>
      </c>
      <c r="K18" s="69" t="b">
        <f ca="1">IF(K14&lt;=25,K18=0,K16/K14)</f>
        <v>0</v>
      </c>
      <c r="L18" s="48"/>
      <c r="M18" s="48"/>
      <c r="N18" s="26"/>
      <c r="O18" s="109" t="s">
        <v>33</v>
      </c>
      <c r="P18" s="69" t="e">
        <f>(P16)/P14</f>
        <v>#DIV/0!</v>
      </c>
      <c r="Q18" s="69" t="e">
        <f>(Q16)/Q14</f>
        <v>#DIV/0!</v>
      </c>
      <c r="R18" s="69" t="b">
        <f ca="1">IF(R14&lt;=25,R18=0,R16/R14)</f>
        <v>0</v>
      </c>
      <c r="S18" s="48"/>
      <c r="T18" s="48"/>
      <c r="U18" s="26"/>
      <c r="V18" s="109" t="s">
        <v>33</v>
      </c>
      <c r="W18" s="69" t="e">
        <f>(W16)/W14</f>
        <v>#DIV/0!</v>
      </c>
      <c r="X18" s="69" t="e">
        <f>(X16)/X14</f>
        <v>#DIV/0!</v>
      </c>
      <c r="Y18" s="69" t="b">
        <f ca="1">IF(Y14&lt;=25,Y18=0,Y16/Y14)</f>
        <v>0</v>
      </c>
      <c r="Z18" s="48"/>
      <c r="AA18" s="48"/>
      <c r="AB18" s="26"/>
      <c r="AC18" s="109" t="s">
        <v>33</v>
      </c>
      <c r="AD18" s="69" t="e">
        <f>(AD16)/AD14</f>
        <v>#DIV/0!</v>
      </c>
      <c r="AE18" s="69" t="e">
        <f>(AE16)/AE14</f>
        <v>#DIV/0!</v>
      </c>
      <c r="AF18" s="69" t="b">
        <f ca="1">IF(AF14&lt;=25,AF18=0,AF16/AF14)</f>
        <v>0</v>
      </c>
      <c r="AG18" s="48"/>
      <c r="AH18" s="48"/>
      <c r="AI18" s="26"/>
      <c r="AJ18" s="111" t="str">
        <f t="shared" ref="AJ18:AO18" si="14">AC19</f>
        <v>Junior High Campus Social Studies                             Weighted Performance Rate</v>
      </c>
      <c r="AK18" s="70" t="e">
        <f t="shared" si="14"/>
        <v>#DIV/0!</v>
      </c>
      <c r="AL18" s="70" t="e">
        <f t="shared" si="14"/>
        <v>#DIV/0!</v>
      </c>
      <c r="AM18" s="70">
        <f t="shared" ca="1" si="14"/>
        <v>0</v>
      </c>
      <c r="AN18" s="70" t="e">
        <f t="shared" ca="1" si="14"/>
        <v>#DIV/0!</v>
      </c>
      <c r="AO18" s="70">
        <f t="shared" si="14"/>
        <v>0</v>
      </c>
      <c r="AP18" s="26"/>
      <c r="AQ18" s="26"/>
    </row>
    <row r="19" spans="1:43" ht="34.049999999999997" customHeight="1" x14ac:dyDescent="0.3">
      <c r="A19" s="46" t="s">
        <v>55</v>
      </c>
      <c r="B19" s="70" t="e">
        <f>(B17+B18)*100</f>
        <v>#DIV/0!</v>
      </c>
      <c r="C19" s="70" t="e">
        <f>(C17+C18)*100</f>
        <v>#DIV/0!</v>
      </c>
      <c r="D19" s="70">
        <f t="shared" ref="D19" ca="1" si="15">(D17+D18)*100</f>
        <v>0</v>
      </c>
      <c r="E19" s="70" t="e">
        <f ca="1">B19+C19+D19</f>
        <v>#DIV/0!</v>
      </c>
      <c r="F19" s="10"/>
      <c r="G19" s="26"/>
      <c r="H19" s="46" t="s">
        <v>56</v>
      </c>
      <c r="I19" s="70" t="e">
        <f>(I17+I18)*100</f>
        <v>#DIV/0!</v>
      </c>
      <c r="J19" s="70" t="e">
        <f>(J17+J18)*100</f>
        <v>#DIV/0!</v>
      </c>
      <c r="K19" s="70">
        <f t="shared" ref="K19" ca="1" si="16">(K17+K18)*100</f>
        <v>0</v>
      </c>
      <c r="L19" s="70" t="e">
        <f ca="1">I19+J19+K19</f>
        <v>#DIV/0!</v>
      </c>
      <c r="M19" s="10"/>
      <c r="N19" s="26"/>
      <c r="O19" s="46" t="s">
        <v>59</v>
      </c>
      <c r="P19" s="70" t="e">
        <f>(P17+P18)*100</f>
        <v>#DIV/0!</v>
      </c>
      <c r="Q19" s="70" t="e">
        <f>(Q17+Q18)*100</f>
        <v>#DIV/0!</v>
      </c>
      <c r="R19" s="70">
        <f t="shared" ref="R19" ca="1" si="17">(R17+R18)*100</f>
        <v>0</v>
      </c>
      <c r="S19" s="70" t="e">
        <f ca="1">P19+Q19+R19</f>
        <v>#DIV/0!</v>
      </c>
      <c r="T19" s="113"/>
      <c r="U19" s="26"/>
      <c r="V19" s="46" t="s">
        <v>60</v>
      </c>
      <c r="W19" s="70" t="e">
        <f>(W17+W18)*100</f>
        <v>#DIV/0!</v>
      </c>
      <c r="X19" s="70" t="e">
        <f>(X17+X18)*100</f>
        <v>#DIV/0!</v>
      </c>
      <c r="Y19" s="70">
        <f t="shared" ref="Y19" ca="1" si="18">(Y17+Y18)*100</f>
        <v>0</v>
      </c>
      <c r="Z19" s="70" t="e">
        <f ca="1">W19+X19+Y19</f>
        <v>#DIV/0!</v>
      </c>
      <c r="AA19" s="113"/>
      <c r="AB19" s="26"/>
      <c r="AC19" s="46" t="s">
        <v>63</v>
      </c>
      <c r="AD19" s="70" t="e">
        <f>(AD17+AD18)*100</f>
        <v>#DIV/0!</v>
      </c>
      <c r="AE19" s="70" t="e">
        <f>(AE17+AE18)*100</f>
        <v>#DIV/0!</v>
      </c>
      <c r="AF19" s="70">
        <f t="shared" ref="AF19" ca="1" si="19">(AF17+AF18)*100</f>
        <v>0</v>
      </c>
      <c r="AG19" s="70" t="e">
        <f ca="1">AD19+AE19+AF19</f>
        <v>#DIV/0!</v>
      </c>
      <c r="AH19" s="113"/>
      <c r="AI19" s="26"/>
      <c r="AJ19" s="150" t="s">
        <v>43</v>
      </c>
      <c r="AK19" s="151"/>
      <c r="AL19" s="151"/>
      <c r="AM19" s="151"/>
      <c r="AN19" s="51" t="e">
        <f ca="1">AN14+AN15+AN16+AN17+AN18</f>
        <v>#DIV/0!</v>
      </c>
      <c r="AO19" s="51">
        <f>AO14+AO15+AO16+AO17+AO18</f>
        <v>0</v>
      </c>
      <c r="AP19" s="26"/>
      <c r="AQ19" s="26"/>
    </row>
    <row r="20" spans="1:43" ht="34.049999999999997" customHeight="1" x14ac:dyDescent="0.3">
      <c r="A20" s="26"/>
      <c r="B20" s="58"/>
      <c r="C20" s="160" t="s">
        <v>95</v>
      </c>
      <c r="D20" s="160"/>
      <c r="E20" s="160"/>
      <c r="F20" s="160"/>
      <c r="G20" s="26"/>
      <c r="H20" s="26"/>
      <c r="I20" s="58"/>
      <c r="J20" s="160" t="s">
        <v>95</v>
      </c>
      <c r="K20" s="160"/>
      <c r="L20" s="160"/>
      <c r="M20" s="160"/>
      <c r="N20" s="26"/>
      <c r="O20" s="26"/>
      <c r="P20" s="58"/>
      <c r="Q20" s="160" t="s">
        <v>95</v>
      </c>
      <c r="R20" s="160"/>
      <c r="S20" s="160"/>
      <c r="T20" s="160"/>
      <c r="U20" s="26"/>
      <c r="V20" s="26"/>
      <c r="W20" s="58"/>
      <c r="X20" s="160" t="s">
        <v>95</v>
      </c>
      <c r="Y20" s="160"/>
      <c r="Z20" s="160"/>
      <c r="AA20" s="160"/>
      <c r="AB20" s="26"/>
      <c r="AC20" s="26"/>
      <c r="AD20" s="58"/>
      <c r="AE20" s="160" t="s">
        <v>95</v>
      </c>
      <c r="AF20" s="160"/>
      <c r="AG20" s="160"/>
      <c r="AH20" s="160"/>
      <c r="AI20" s="26"/>
      <c r="AJ20" s="161" t="s">
        <v>44</v>
      </c>
      <c r="AK20" s="162"/>
      <c r="AL20" s="162"/>
      <c r="AM20" s="162"/>
      <c r="AN20" s="163" t="e">
        <f ca="1">(AN19/AO19)*100</f>
        <v>#DIV/0!</v>
      </c>
      <c r="AO20" s="164"/>
      <c r="AP20" s="26"/>
      <c r="AQ20" s="26"/>
    </row>
    <row r="21" spans="1:43" ht="34.049999999999997" customHeight="1" x14ac:dyDescent="0.3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</row>
    <row r="22" spans="1:43" ht="34.049999999999997" customHeight="1" x14ac:dyDescent="0.3">
      <c r="A22" s="44" t="s">
        <v>11</v>
      </c>
      <c r="B22" s="45" t="s">
        <v>29</v>
      </c>
      <c r="C22" s="21" t="s">
        <v>118</v>
      </c>
      <c r="D22" s="22" t="s">
        <v>119</v>
      </c>
      <c r="E22" s="45" t="s">
        <v>22</v>
      </c>
      <c r="F22" s="45" t="s">
        <v>23</v>
      </c>
      <c r="G22" s="26"/>
      <c r="H22" s="44" t="s">
        <v>11</v>
      </c>
      <c r="I22" s="45" t="s">
        <v>29</v>
      </c>
      <c r="J22" s="21" t="str">
        <f>$C$22</f>
        <v>*Lowest Performing Race #1</v>
      </c>
      <c r="K22" s="22" t="str">
        <f>$D$22</f>
        <v>*Lowest Performing Race #2</v>
      </c>
      <c r="L22" s="45" t="s">
        <v>22</v>
      </c>
      <c r="M22" s="45" t="s">
        <v>23</v>
      </c>
      <c r="N22" s="26"/>
      <c r="O22" s="44" t="s">
        <v>11</v>
      </c>
      <c r="P22" s="45" t="s">
        <v>29</v>
      </c>
      <c r="Q22" s="21" t="str">
        <f>$C$22</f>
        <v>*Lowest Performing Race #1</v>
      </c>
      <c r="R22" s="22" t="str">
        <f>$D$22</f>
        <v>*Lowest Performing Race #2</v>
      </c>
      <c r="S22" s="45" t="s">
        <v>22</v>
      </c>
      <c r="T22" s="45" t="s">
        <v>23</v>
      </c>
      <c r="U22" s="26"/>
      <c r="V22" s="44" t="s">
        <v>11</v>
      </c>
      <c r="W22" s="45" t="s">
        <v>29</v>
      </c>
      <c r="X22" s="21" t="str">
        <f>$C$22</f>
        <v>*Lowest Performing Race #1</v>
      </c>
      <c r="Y22" s="22" t="str">
        <f>$D$22</f>
        <v>*Lowest Performing Race #2</v>
      </c>
      <c r="Z22" s="45" t="s">
        <v>22</v>
      </c>
      <c r="AA22" s="45" t="s">
        <v>23</v>
      </c>
      <c r="AB22" s="26"/>
      <c r="AC22" s="44" t="s">
        <v>11</v>
      </c>
      <c r="AD22" s="45" t="s">
        <v>29</v>
      </c>
      <c r="AE22" s="21" t="str">
        <f>$C$22</f>
        <v>*Lowest Performing Race #1</v>
      </c>
      <c r="AF22" s="22" t="str">
        <f>$D$22</f>
        <v>*Lowest Performing Race #2</v>
      </c>
      <c r="AG22" s="45" t="s">
        <v>22</v>
      </c>
      <c r="AH22" s="45" t="s">
        <v>23</v>
      </c>
      <c r="AI22" s="26"/>
      <c r="AJ22" s="45" t="s">
        <v>129</v>
      </c>
      <c r="AK22" s="45" t="s">
        <v>29</v>
      </c>
      <c r="AL22" s="21" t="str">
        <f>$C$22</f>
        <v>*Lowest Performing Race #1</v>
      </c>
      <c r="AM22" s="22" t="str">
        <f>$D$22</f>
        <v>*Lowest Performing Race #2</v>
      </c>
      <c r="AN22" s="45" t="s">
        <v>22</v>
      </c>
      <c r="AO22" s="45" t="s">
        <v>23</v>
      </c>
      <c r="AP22" s="26"/>
      <c r="AQ22" s="26"/>
    </row>
    <row r="23" spans="1:43" ht="34.049999999999997" customHeight="1" x14ac:dyDescent="0.3">
      <c r="A23" s="46" t="s">
        <v>179</v>
      </c>
      <c r="B23" s="8"/>
      <c r="C23" s="12"/>
      <c r="D23" s="12"/>
      <c r="E23" s="48"/>
      <c r="F23" s="48"/>
      <c r="G23" s="26"/>
      <c r="H23" s="46" t="s">
        <v>65</v>
      </c>
      <c r="I23" s="8"/>
      <c r="J23" s="12"/>
      <c r="K23" s="12"/>
      <c r="L23" s="48"/>
      <c r="M23" s="48"/>
      <c r="N23" s="26"/>
      <c r="O23" s="46" t="s">
        <v>67</v>
      </c>
      <c r="P23" s="137"/>
      <c r="Q23" s="112"/>
      <c r="R23" s="112"/>
      <c r="S23" s="48"/>
      <c r="T23" s="48"/>
      <c r="U23" s="26"/>
      <c r="V23" s="46" t="s">
        <v>69</v>
      </c>
      <c r="W23" s="8"/>
      <c r="X23" s="12"/>
      <c r="Y23" s="12"/>
      <c r="Z23" s="48"/>
      <c r="AA23" s="48"/>
      <c r="AB23" s="26"/>
      <c r="AC23" s="46" t="s">
        <v>71</v>
      </c>
      <c r="AD23" s="8"/>
      <c r="AE23" s="12"/>
      <c r="AF23" s="12"/>
      <c r="AG23" s="48"/>
      <c r="AH23" s="48"/>
      <c r="AI23" s="26"/>
      <c r="AJ23" s="106" t="str">
        <f t="shared" ref="AJ23:AO23" si="20">A28</f>
        <v>High School Campus ELA                            Weighted Performance Rate</v>
      </c>
      <c r="AK23" s="70" t="e">
        <f t="shared" si="20"/>
        <v>#DIV/0!</v>
      </c>
      <c r="AL23" s="70" t="e">
        <f t="shared" si="20"/>
        <v>#DIV/0!</v>
      </c>
      <c r="AM23" s="70">
        <f t="shared" ca="1" si="20"/>
        <v>0</v>
      </c>
      <c r="AN23" s="70" t="e">
        <f t="shared" ca="1" si="20"/>
        <v>#DIV/0!</v>
      </c>
      <c r="AO23" s="70">
        <f t="shared" si="20"/>
        <v>400</v>
      </c>
      <c r="AP23" s="26"/>
      <c r="AQ23" s="26"/>
    </row>
    <row r="24" spans="1:43" ht="34.049999999999997" customHeight="1" x14ac:dyDescent="0.3">
      <c r="A24" s="46" t="s">
        <v>30</v>
      </c>
      <c r="B24" s="9"/>
      <c r="C24" s="13"/>
      <c r="D24" s="13"/>
      <c r="E24" s="48"/>
      <c r="F24" s="48"/>
      <c r="G24" s="26"/>
      <c r="H24" s="46" t="s">
        <v>30</v>
      </c>
      <c r="I24" s="9"/>
      <c r="J24" s="13"/>
      <c r="K24" s="13"/>
      <c r="L24" s="48"/>
      <c r="M24" s="48"/>
      <c r="N24" s="26"/>
      <c r="O24" s="46" t="s">
        <v>30</v>
      </c>
      <c r="P24" s="23"/>
      <c r="Q24" s="138"/>
      <c r="R24" s="138"/>
      <c r="S24" s="48"/>
      <c r="T24" s="48"/>
      <c r="U24" s="26"/>
      <c r="V24" s="46" t="s">
        <v>30</v>
      </c>
      <c r="W24" s="9"/>
      <c r="X24" s="13"/>
      <c r="Y24" s="13"/>
      <c r="Z24" s="48"/>
      <c r="AA24" s="48"/>
      <c r="AB24" s="26"/>
      <c r="AC24" s="46" t="s">
        <v>80</v>
      </c>
      <c r="AD24" s="9"/>
      <c r="AE24" s="13"/>
      <c r="AF24" s="13"/>
      <c r="AG24" s="48"/>
      <c r="AH24" s="48"/>
      <c r="AI24" s="26"/>
      <c r="AJ24" s="106" t="str">
        <f t="shared" ref="AJ24:AO24" si="21">H28</f>
        <v>High School Campus Math                            Weighted Performance Rate</v>
      </c>
      <c r="AK24" s="70" t="e">
        <f t="shared" si="21"/>
        <v>#DIV/0!</v>
      </c>
      <c r="AL24" s="70" t="e">
        <f t="shared" si="21"/>
        <v>#DIV/0!</v>
      </c>
      <c r="AM24" s="70">
        <f t="shared" ca="1" si="21"/>
        <v>0</v>
      </c>
      <c r="AN24" s="70" t="e">
        <f t="shared" ca="1" si="21"/>
        <v>#DIV/0!</v>
      </c>
      <c r="AO24" s="70">
        <f t="shared" si="21"/>
        <v>400</v>
      </c>
      <c r="AP24" s="26"/>
      <c r="AQ24" s="26"/>
    </row>
    <row r="25" spans="1:43" ht="34.049999999999997" customHeight="1" x14ac:dyDescent="0.3">
      <c r="A25" s="109" t="s">
        <v>31</v>
      </c>
      <c r="B25" s="9"/>
      <c r="C25" s="114"/>
      <c r="D25" s="13"/>
      <c r="E25" s="48"/>
      <c r="F25" s="48"/>
      <c r="G25" s="26"/>
      <c r="H25" s="109" t="s">
        <v>31</v>
      </c>
      <c r="I25" s="9"/>
      <c r="J25" s="114"/>
      <c r="K25" s="13"/>
      <c r="L25" s="48"/>
      <c r="M25" s="48"/>
      <c r="N25" s="26"/>
      <c r="O25" s="109" t="s">
        <v>31</v>
      </c>
      <c r="P25" s="23"/>
      <c r="Q25" s="114"/>
      <c r="R25" s="138"/>
      <c r="S25" s="48"/>
      <c r="T25" s="48"/>
      <c r="U25" s="26"/>
      <c r="V25" s="109" t="s">
        <v>31</v>
      </c>
      <c r="W25" s="9"/>
      <c r="X25" s="114"/>
      <c r="Y25" s="13"/>
      <c r="Z25" s="48"/>
      <c r="AA25" s="48"/>
      <c r="AB25" s="26"/>
      <c r="AC25" s="109" t="s">
        <v>31</v>
      </c>
      <c r="AD25" s="9"/>
      <c r="AE25" s="115"/>
      <c r="AF25" s="13"/>
      <c r="AG25" s="48"/>
      <c r="AH25" s="48"/>
      <c r="AI25" s="26"/>
      <c r="AJ25" s="133" t="str">
        <f t="shared" ref="AJ25:AO25" si="22">O28</f>
        <v>High School Campus Writing                         Weighted Performance Rate</v>
      </c>
      <c r="AK25" s="134" t="e">
        <f t="shared" si="22"/>
        <v>#DIV/0!</v>
      </c>
      <c r="AL25" s="134" t="e">
        <f t="shared" si="22"/>
        <v>#DIV/0!</v>
      </c>
      <c r="AM25" s="134">
        <f t="shared" ca="1" si="22"/>
        <v>0</v>
      </c>
      <c r="AN25" s="134" t="e">
        <f t="shared" ca="1" si="22"/>
        <v>#DIV/0!</v>
      </c>
      <c r="AO25" s="134">
        <f t="shared" si="22"/>
        <v>0</v>
      </c>
      <c r="AP25" s="26"/>
      <c r="AQ25" s="26"/>
    </row>
    <row r="26" spans="1:43" ht="45" customHeight="1" x14ac:dyDescent="0.3">
      <c r="A26" s="46" t="s">
        <v>32</v>
      </c>
      <c r="B26" s="69" t="e">
        <f>(B24)/B23</f>
        <v>#DIV/0!</v>
      </c>
      <c r="C26" s="69" t="e">
        <f>(C24)/C23</f>
        <v>#DIV/0!</v>
      </c>
      <c r="D26" s="69" t="b">
        <f ca="1">IF(D23&lt;=25,D26=0,D24/D23)</f>
        <v>0</v>
      </c>
      <c r="E26" s="48"/>
      <c r="F26" s="48"/>
      <c r="G26" s="26"/>
      <c r="H26" s="46" t="s">
        <v>32</v>
      </c>
      <c r="I26" s="69" t="e">
        <f>(I24)/I23</f>
        <v>#DIV/0!</v>
      </c>
      <c r="J26" s="69" t="e">
        <f>(J24)/J23</f>
        <v>#DIV/0!</v>
      </c>
      <c r="K26" s="69" t="b">
        <f ca="1">IF(K23&lt;=25,K26=0,K24/K23)</f>
        <v>0</v>
      </c>
      <c r="L26" s="48"/>
      <c r="M26" s="48"/>
      <c r="N26" s="26"/>
      <c r="O26" s="109" t="s">
        <v>32</v>
      </c>
      <c r="P26" s="139" t="e">
        <f>(P24)/P23</f>
        <v>#DIV/0!</v>
      </c>
      <c r="Q26" s="139" t="e">
        <f>(Q24)/Q23</f>
        <v>#DIV/0!</v>
      </c>
      <c r="R26" s="139" t="b">
        <f ca="1">IF(R23&lt;=25,R26="0",R24/R23)</f>
        <v>0</v>
      </c>
      <c r="S26" s="48"/>
      <c r="T26" s="48"/>
      <c r="U26" s="26"/>
      <c r="V26" s="109" t="s">
        <v>32</v>
      </c>
      <c r="W26" s="69" t="e">
        <f>(W24)/W23</f>
        <v>#DIV/0!</v>
      </c>
      <c r="X26" s="69" t="e">
        <f>(X24)/X23</f>
        <v>#DIV/0!</v>
      </c>
      <c r="Y26" s="69" t="b">
        <f ca="1">IF(Y23&lt;=25,Y26=0,Y24/Y23)</f>
        <v>0</v>
      </c>
      <c r="Z26" s="48"/>
      <c r="AA26" s="48"/>
      <c r="AB26" s="26"/>
      <c r="AC26" s="109" t="s">
        <v>32</v>
      </c>
      <c r="AD26" s="69" t="e">
        <f>(AD24)/AD23</f>
        <v>#DIV/0!</v>
      </c>
      <c r="AE26" s="69" t="e">
        <f>(AE24)/AE23</f>
        <v>#DIV/0!</v>
      </c>
      <c r="AF26" s="69" t="b">
        <f ca="1">IF(AF23&lt;=25,AF26=0,AF24/AF23)</f>
        <v>0</v>
      </c>
      <c r="AG26" s="48"/>
      <c r="AH26" s="48"/>
      <c r="AI26" s="26"/>
      <c r="AJ26" s="111" t="str">
        <f t="shared" ref="AJ26:AO26" si="23">V28</f>
        <v>High School Campus Science                         Weighted Performance Rate</v>
      </c>
      <c r="AK26" s="70" t="e">
        <f t="shared" si="23"/>
        <v>#DIV/0!</v>
      </c>
      <c r="AL26" s="70" t="e">
        <f t="shared" si="23"/>
        <v>#DIV/0!</v>
      </c>
      <c r="AM26" s="70">
        <f t="shared" ca="1" si="23"/>
        <v>0</v>
      </c>
      <c r="AN26" s="70" t="e">
        <f t="shared" ca="1" si="23"/>
        <v>#DIV/0!</v>
      </c>
      <c r="AO26" s="70">
        <f t="shared" si="23"/>
        <v>400</v>
      </c>
      <c r="AP26" s="26"/>
      <c r="AQ26" s="26"/>
    </row>
    <row r="27" spans="1:43" ht="34.049999999999997" customHeight="1" x14ac:dyDescent="0.3">
      <c r="A27" s="109" t="s">
        <v>33</v>
      </c>
      <c r="B27" s="69" t="e">
        <f>(B25)/B23</f>
        <v>#DIV/0!</v>
      </c>
      <c r="C27" s="69" t="e">
        <f t="shared" ref="C27" si="24">(C25)/C23</f>
        <v>#DIV/0!</v>
      </c>
      <c r="D27" s="69" t="b">
        <f ca="1">IF(D23&lt;=25,D27=0,D25/D23)</f>
        <v>0</v>
      </c>
      <c r="E27" s="48"/>
      <c r="F27" s="48"/>
      <c r="G27" s="26"/>
      <c r="H27" s="109" t="s">
        <v>33</v>
      </c>
      <c r="I27" s="69" t="e">
        <f>(I25)/I23</f>
        <v>#DIV/0!</v>
      </c>
      <c r="J27" s="69" t="e">
        <f>(J25)/J23</f>
        <v>#DIV/0!</v>
      </c>
      <c r="K27" s="69" t="b">
        <f ca="1">IF(K23&lt;=25,K27=0,K25/K23)</f>
        <v>0</v>
      </c>
      <c r="L27" s="48"/>
      <c r="M27" s="48"/>
      <c r="N27" s="26"/>
      <c r="O27" s="109" t="s">
        <v>33</v>
      </c>
      <c r="P27" s="139" t="e">
        <f>(P25)/P23</f>
        <v>#DIV/0!</v>
      </c>
      <c r="Q27" s="139" t="e">
        <f>(Q25)/Q23</f>
        <v>#DIV/0!</v>
      </c>
      <c r="R27" s="139" t="b">
        <f ca="1">IF(R23&lt;=25,R27=0,R25/R23)</f>
        <v>0</v>
      </c>
      <c r="S27" s="48"/>
      <c r="T27" s="48"/>
      <c r="U27" s="26"/>
      <c r="V27" s="109" t="s">
        <v>33</v>
      </c>
      <c r="W27" s="69" t="e">
        <f>(W25)/W23</f>
        <v>#DIV/0!</v>
      </c>
      <c r="X27" s="69" t="e">
        <f>(X25)/X23</f>
        <v>#DIV/0!</v>
      </c>
      <c r="Y27" s="69" t="b">
        <f ca="1">IF(Y23&lt;=25,Y27=0,Y25/Y23)</f>
        <v>0</v>
      </c>
      <c r="Z27" s="48"/>
      <c r="AA27" s="48"/>
      <c r="AB27" s="26"/>
      <c r="AC27" s="109" t="s">
        <v>33</v>
      </c>
      <c r="AD27" s="69" t="e">
        <f>(AD25)/AD23</f>
        <v>#DIV/0!</v>
      </c>
      <c r="AE27" s="69" t="e">
        <f>(AE25)/AE23</f>
        <v>#DIV/0!</v>
      </c>
      <c r="AF27" s="69" t="b">
        <f ca="1">IF(AF23&lt;=25,AF27=0,AF25/AF23)</f>
        <v>0</v>
      </c>
      <c r="AG27" s="48"/>
      <c r="AH27" s="48"/>
      <c r="AI27" s="26"/>
      <c r="AJ27" s="111" t="str">
        <f>AC28</f>
        <v>High School Campus Social Studies                             Weighted Performance Rate</v>
      </c>
      <c r="AK27" s="70" t="e">
        <f>AD28</f>
        <v>#DIV/0!</v>
      </c>
      <c r="AL27" s="70" t="e">
        <f>AE28</f>
        <v>#DIV/0!</v>
      </c>
      <c r="AM27" s="70">
        <f ca="1">AF28</f>
        <v>0</v>
      </c>
      <c r="AN27" s="70" t="e">
        <f t="shared" ref="AN27" ca="1" si="25">AG28</f>
        <v>#DIV/0!</v>
      </c>
      <c r="AO27" s="70">
        <f>AH28</f>
        <v>400</v>
      </c>
      <c r="AP27" s="26"/>
      <c r="AQ27" s="26"/>
    </row>
    <row r="28" spans="1:43" ht="34.049999999999997" customHeight="1" x14ac:dyDescent="0.3">
      <c r="A28" s="46" t="s">
        <v>180</v>
      </c>
      <c r="B28" s="70" t="e">
        <f>(B26+B27)*100</f>
        <v>#DIV/0!</v>
      </c>
      <c r="C28" s="70" t="e">
        <f>(C26+C27)*100</f>
        <v>#DIV/0!</v>
      </c>
      <c r="D28" s="70">
        <f t="shared" ref="D28" ca="1" si="26">(D26+D27)*100</f>
        <v>0</v>
      </c>
      <c r="E28" s="70" t="e">
        <f ca="1">B28+C28+D28</f>
        <v>#DIV/0!</v>
      </c>
      <c r="F28" s="10">
        <v>400</v>
      </c>
      <c r="G28" s="26"/>
      <c r="H28" s="46" t="s">
        <v>66</v>
      </c>
      <c r="I28" s="70" t="e">
        <f>(I26+I27)*100</f>
        <v>#DIV/0!</v>
      </c>
      <c r="J28" s="70" t="e">
        <f>(J26+J27)*100</f>
        <v>#DIV/0!</v>
      </c>
      <c r="K28" s="70">
        <f t="shared" ref="K28" ca="1" si="27">(K26+K27)*100</f>
        <v>0</v>
      </c>
      <c r="L28" s="70" t="e">
        <f ca="1">I28+J28+K28</f>
        <v>#DIV/0!</v>
      </c>
      <c r="M28" s="10">
        <v>400</v>
      </c>
      <c r="N28" s="26"/>
      <c r="O28" s="46" t="s">
        <v>68</v>
      </c>
      <c r="P28" s="51" t="e">
        <f>(P26+P27)*100</f>
        <v>#DIV/0!</v>
      </c>
      <c r="Q28" s="51" t="e">
        <f>(Q26+Q27)*100</f>
        <v>#DIV/0!</v>
      </c>
      <c r="R28" s="51">
        <f t="shared" ref="R28" ca="1" si="28">(R26+R27)*100</f>
        <v>0</v>
      </c>
      <c r="S28" s="51" t="e">
        <f ca="1">P28+Q28+R28</f>
        <v>#DIV/0!</v>
      </c>
      <c r="T28" s="11"/>
      <c r="U28" s="26"/>
      <c r="V28" s="46" t="s">
        <v>70</v>
      </c>
      <c r="W28" s="70" t="e">
        <f>(W26+W27)*100</f>
        <v>#DIV/0!</v>
      </c>
      <c r="X28" s="70" t="e">
        <f>(X26+X27)*100</f>
        <v>#DIV/0!</v>
      </c>
      <c r="Y28" s="70">
        <f t="shared" ref="Y28" ca="1" si="29">(Y26+Y27)*100</f>
        <v>0</v>
      </c>
      <c r="Z28" s="70" t="e">
        <f ca="1">W28+X28+Y28</f>
        <v>#DIV/0!</v>
      </c>
      <c r="AA28" s="113">
        <v>400</v>
      </c>
      <c r="AB28" s="26"/>
      <c r="AC28" s="46" t="s">
        <v>64</v>
      </c>
      <c r="AD28" s="70" t="e">
        <f>(AD26+AD27)*100</f>
        <v>#DIV/0!</v>
      </c>
      <c r="AE28" s="70" t="e">
        <f>(AE26+AE27)*100</f>
        <v>#DIV/0!</v>
      </c>
      <c r="AF28" s="70">
        <f t="shared" ref="AF28" ca="1" si="30">(AF26+AF27)*100</f>
        <v>0</v>
      </c>
      <c r="AG28" s="70" t="e">
        <f ca="1">AD28+AE28+AF28</f>
        <v>#DIV/0!</v>
      </c>
      <c r="AH28" s="113">
        <v>400</v>
      </c>
      <c r="AI28" s="26"/>
      <c r="AJ28" s="150" t="s">
        <v>43</v>
      </c>
      <c r="AK28" s="151"/>
      <c r="AL28" s="151"/>
      <c r="AM28" s="151"/>
      <c r="AN28" s="51" t="e">
        <f ca="1">AN23+AN24+AN26+AN27</f>
        <v>#DIV/0!</v>
      </c>
      <c r="AO28" s="51">
        <f>AO23+AO24+AO25+AO26+AO27</f>
        <v>1600</v>
      </c>
      <c r="AP28" s="26"/>
      <c r="AQ28" s="26"/>
    </row>
    <row r="29" spans="1:43" ht="34.049999999999997" customHeight="1" x14ac:dyDescent="0.3">
      <c r="A29" s="26"/>
      <c r="B29" s="58"/>
      <c r="C29" s="160" t="s">
        <v>95</v>
      </c>
      <c r="D29" s="160"/>
      <c r="E29" s="160"/>
      <c r="F29" s="160"/>
      <c r="G29" s="26"/>
      <c r="H29" s="26"/>
      <c r="I29" s="58"/>
      <c r="J29" s="160" t="s">
        <v>95</v>
      </c>
      <c r="K29" s="160"/>
      <c r="L29" s="160"/>
      <c r="M29" s="160"/>
      <c r="N29" s="26"/>
      <c r="O29" s="26"/>
      <c r="P29" s="58"/>
      <c r="Q29" s="160" t="s">
        <v>95</v>
      </c>
      <c r="R29" s="160"/>
      <c r="S29" s="160"/>
      <c r="T29" s="160"/>
      <c r="U29" s="26"/>
      <c r="V29" s="26"/>
      <c r="W29" s="58"/>
      <c r="X29" s="160" t="s">
        <v>95</v>
      </c>
      <c r="Y29" s="160"/>
      <c r="Z29" s="160"/>
      <c r="AA29" s="160"/>
      <c r="AB29" s="26"/>
      <c r="AC29" s="26"/>
      <c r="AD29" s="58"/>
      <c r="AE29" s="160" t="s">
        <v>95</v>
      </c>
      <c r="AF29" s="160"/>
      <c r="AG29" s="160"/>
      <c r="AH29" s="160"/>
      <c r="AI29" s="26"/>
      <c r="AJ29" s="161" t="s">
        <v>44</v>
      </c>
      <c r="AK29" s="162"/>
      <c r="AL29" s="162"/>
      <c r="AM29" s="162"/>
      <c r="AN29" s="163" t="e">
        <f ca="1">(AN28/AO28)*100</f>
        <v>#DIV/0!</v>
      </c>
      <c r="AO29" s="164"/>
      <c r="AP29" s="26"/>
      <c r="AQ29" s="26"/>
    </row>
    <row r="30" spans="1:43" ht="34.049999999999997" customHeight="1" x14ac:dyDescent="0.3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</row>
    <row r="31" spans="1:43" ht="34.049999999999997" customHeight="1" x14ac:dyDescent="0.3">
      <c r="A31" s="44" t="s">
        <v>11</v>
      </c>
      <c r="B31" s="45" t="s">
        <v>29</v>
      </c>
      <c r="C31" s="21" t="s">
        <v>118</v>
      </c>
      <c r="D31" s="22" t="s">
        <v>119</v>
      </c>
      <c r="E31" s="45" t="s">
        <v>22</v>
      </c>
      <c r="F31" s="45" t="s">
        <v>23</v>
      </c>
      <c r="G31" s="26"/>
      <c r="H31" s="44" t="s">
        <v>11</v>
      </c>
      <c r="I31" s="45" t="s">
        <v>29</v>
      </c>
      <c r="J31" s="21" t="str">
        <f>$C$31</f>
        <v>*Lowest Performing Race #1</v>
      </c>
      <c r="K31" s="22" t="str">
        <f>$D$31</f>
        <v>*Lowest Performing Race #2</v>
      </c>
      <c r="L31" s="45" t="s">
        <v>22</v>
      </c>
      <c r="M31" s="45" t="s">
        <v>23</v>
      </c>
      <c r="N31" s="26"/>
      <c r="O31" s="44" t="s">
        <v>11</v>
      </c>
      <c r="P31" s="45" t="s">
        <v>29</v>
      </c>
      <c r="Q31" s="21" t="str">
        <f>$C$31</f>
        <v>*Lowest Performing Race #1</v>
      </c>
      <c r="R31" s="22" t="str">
        <f>$D$31</f>
        <v>*Lowest Performing Race #2</v>
      </c>
      <c r="S31" s="45" t="s">
        <v>22</v>
      </c>
      <c r="T31" s="45" t="s">
        <v>23</v>
      </c>
      <c r="U31" s="26"/>
      <c r="V31" s="44" t="s">
        <v>11</v>
      </c>
      <c r="W31" s="45" t="s">
        <v>29</v>
      </c>
      <c r="X31" s="21" t="str">
        <f>$C$31</f>
        <v>*Lowest Performing Race #1</v>
      </c>
      <c r="Y31" s="22" t="str">
        <f>$D$31</f>
        <v>*Lowest Performing Race #2</v>
      </c>
      <c r="Z31" s="45" t="s">
        <v>22</v>
      </c>
      <c r="AA31" s="45" t="s">
        <v>23</v>
      </c>
      <c r="AB31" s="26"/>
      <c r="AC31" s="44" t="s">
        <v>11</v>
      </c>
      <c r="AD31" s="45" t="s">
        <v>29</v>
      </c>
      <c r="AE31" s="21" t="str">
        <f>$C$31</f>
        <v>*Lowest Performing Race #1</v>
      </c>
      <c r="AF31" s="22" t="str">
        <f>$D$31</f>
        <v>*Lowest Performing Race #2</v>
      </c>
      <c r="AG31" s="45" t="s">
        <v>22</v>
      </c>
      <c r="AH31" s="45" t="s">
        <v>23</v>
      </c>
      <c r="AI31" s="26"/>
      <c r="AJ31" s="45" t="s">
        <v>129</v>
      </c>
      <c r="AK31" s="45" t="s">
        <v>29</v>
      </c>
      <c r="AL31" s="21" t="str">
        <f>$C$31</f>
        <v>*Lowest Performing Race #1</v>
      </c>
      <c r="AM31" s="22" t="str">
        <f>$D$31</f>
        <v>*Lowest Performing Race #2</v>
      </c>
      <c r="AN31" s="45" t="s">
        <v>22</v>
      </c>
      <c r="AO31" s="45" t="s">
        <v>23</v>
      </c>
      <c r="AP31" s="26"/>
      <c r="AQ31" s="26"/>
    </row>
    <row r="32" spans="1:43" ht="34.049999999999997" customHeight="1" x14ac:dyDescent="0.3">
      <c r="A32" s="46" t="s">
        <v>174</v>
      </c>
      <c r="B32" s="8"/>
      <c r="C32" s="12"/>
      <c r="D32" s="12"/>
      <c r="E32" s="48"/>
      <c r="F32" s="48"/>
      <c r="G32" s="26"/>
      <c r="H32" s="46" t="s">
        <v>72</v>
      </c>
      <c r="I32" s="8"/>
      <c r="J32" s="12"/>
      <c r="K32" s="12"/>
      <c r="L32" s="48"/>
      <c r="M32" s="48"/>
      <c r="N32" s="26"/>
      <c r="O32" s="46" t="s">
        <v>74</v>
      </c>
      <c r="P32" s="137"/>
      <c r="Q32" s="112"/>
      <c r="R32" s="112"/>
      <c r="S32" s="48"/>
      <c r="T32" s="48"/>
      <c r="U32" s="26"/>
      <c r="V32" s="46" t="s">
        <v>76</v>
      </c>
      <c r="W32" s="8"/>
      <c r="X32" s="12"/>
      <c r="Y32" s="12"/>
      <c r="Z32" s="48"/>
      <c r="AA32" s="48"/>
      <c r="AB32" s="26"/>
      <c r="AC32" s="46" t="s">
        <v>78</v>
      </c>
      <c r="AD32" s="8"/>
      <c r="AE32" s="12"/>
      <c r="AF32" s="12"/>
      <c r="AG32" s="48"/>
      <c r="AH32" s="48"/>
      <c r="AI32" s="26"/>
      <c r="AJ32" s="106" t="str">
        <f t="shared" ref="AJ32:AO32" si="31">A37</f>
        <v>Alternative Campus ELA                            Weighted Performance Rate</v>
      </c>
      <c r="AK32" s="70" t="e">
        <f t="shared" si="31"/>
        <v>#DIV/0!</v>
      </c>
      <c r="AL32" s="70" t="e">
        <f t="shared" si="31"/>
        <v>#DIV/0!</v>
      </c>
      <c r="AM32" s="70">
        <f t="shared" ca="1" si="31"/>
        <v>0</v>
      </c>
      <c r="AN32" s="70" t="e">
        <f t="shared" ca="1" si="31"/>
        <v>#DIV/0!</v>
      </c>
      <c r="AO32" s="107">
        <f t="shared" si="31"/>
        <v>0</v>
      </c>
      <c r="AP32" s="26"/>
      <c r="AQ32" s="26"/>
    </row>
    <row r="33" spans="1:43" ht="34.049999999999997" customHeight="1" x14ac:dyDescent="0.3">
      <c r="A33" s="46" t="s">
        <v>30</v>
      </c>
      <c r="B33" s="9"/>
      <c r="C33" s="13"/>
      <c r="D33" s="13"/>
      <c r="E33" s="48"/>
      <c r="F33" s="48"/>
      <c r="G33" s="26"/>
      <c r="H33" s="46" t="s">
        <v>30</v>
      </c>
      <c r="I33" s="9"/>
      <c r="J33" s="13"/>
      <c r="K33" s="13"/>
      <c r="L33" s="48"/>
      <c r="M33" s="48"/>
      <c r="N33" s="26"/>
      <c r="O33" s="46" t="s">
        <v>30</v>
      </c>
      <c r="P33" s="23"/>
      <c r="Q33" s="138"/>
      <c r="R33" s="138"/>
      <c r="S33" s="48"/>
      <c r="T33" s="48"/>
      <c r="U33" s="26"/>
      <c r="V33" s="46" t="s">
        <v>30</v>
      </c>
      <c r="W33" s="9"/>
      <c r="X33" s="13"/>
      <c r="Y33" s="13"/>
      <c r="Z33" s="48"/>
      <c r="AA33" s="48"/>
      <c r="AB33" s="26"/>
      <c r="AC33" s="46" t="s">
        <v>80</v>
      </c>
      <c r="AD33" s="9"/>
      <c r="AE33" s="13"/>
      <c r="AF33" s="13"/>
      <c r="AG33" s="48"/>
      <c r="AH33" s="48"/>
      <c r="AI33" s="26"/>
      <c r="AJ33" s="106" t="str">
        <f t="shared" ref="AJ33:AO33" si="32">H37</f>
        <v>Alternative Campus Math                            Weighted Performance Rate</v>
      </c>
      <c r="AK33" s="70" t="e">
        <f t="shared" si="32"/>
        <v>#DIV/0!</v>
      </c>
      <c r="AL33" s="70" t="e">
        <f t="shared" si="32"/>
        <v>#DIV/0!</v>
      </c>
      <c r="AM33" s="70">
        <f t="shared" ca="1" si="32"/>
        <v>0</v>
      </c>
      <c r="AN33" s="70" t="e">
        <f t="shared" ca="1" si="32"/>
        <v>#DIV/0!</v>
      </c>
      <c r="AO33" s="107">
        <f t="shared" si="32"/>
        <v>0</v>
      </c>
      <c r="AP33" s="26"/>
      <c r="AQ33" s="26"/>
    </row>
    <row r="34" spans="1:43" ht="34.049999999999997" customHeight="1" x14ac:dyDescent="0.3">
      <c r="A34" s="109" t="s">
        <v>31</v>
      </c>
      <c r="B34" s="9"/>
      <c r="C34" s="114"/>
      <c r="D34" s="13"/>
      <c r="E34" s="48"/>
      <c r="F34" s="48"/>
      <c r="G34" s="26"/>
      <c r="H34" s="109" t="s">
        <v>31</v>
      </c>
      <c r="I34" s="9"/>
      <c r="J34" s="115"/>
      <c r="K34" s="13"/>
      <c r="L34" s="48"/>
      <c r="M34" s="48"/>
      <c r="N34" s="26"/>
      <c r="O34" s="109" t="s">
        <v>31</v>
      </c>
      <c r="P34" s="23"/>
      <c r="Q34" s="114"/>
      <c r="R34" s="138"/>
      <c r="S34" s="48"/>
      <c r="T34" s="48"/>
      <c r="U34" s="26"/>
      <c r="V34" s="109" t="s">
        <v>31</v>
      </c>
      <c r="W34" s="9"/>
      <c r="X34" s="115"/>
      <c r="Y34" s="13"/>
      <c r="Z34" s="48"/>
      <c r="AA34" s="48"/>
      <c r="AB34" s="26"/>
      <c r="AC34" s="109" t="s">
        <v>31</v>
      </c>
      <c r="AD34" s="9"/>
      <c r="AE34" s="115"/>
      <c r="AF34" s="13"/>
      <c r="AG34" s="48"/>
      <c r="AH34" s="48"/>
      <c r="AI34" s="26"/>
      <c r="AJ34" s="133" t="str">
        <f t="shared" ref="AJ34:AO34" si="33">O37</f>
        <v>Alternative Campus Writing                         Weighted Performance Rate</v>
      </c>
      <c r="AK34" s="134" t="e">
        <f t="shared" si="33"/>
        <v>#DIV/0!</v>
      </c>
      <c r="AL34" s="134" t="e">
        <f t="shared" si="33"/>
        <v>#DIV/0!</v>
      </c>
      <c r="AM34" s="134">
        <f t="shared" ca="1" si="33"/>
        <v>0</v>
      </c>
      <c r="AN34" s="134" t="e">
        <f t="shared" ca="1" si="33"/>
        <v>#DIV/0!</v>
      </c>
      <c r="AO34" s="134">
        <f t="shared" si="33"/>
        <v>0</v>
      </c>
      <c r="AP34" s="26"/>
      <c r="AQ34" s="26"/>
    </row>
    <row r="35" spans="1:43" ht="45" customHeight="1" x14ac:dyDescent="0.3">
      <c r="A35" s="46" t="s">
        <v>32</v>
      </c>
      <c r="B35" s="69" t="e">
        <f>(B33)/B32</f>
        <v>#DIV/0!</v>
      </c>
      <c r="C35" s="69" t="e">
        <f>(C33)/C32</f>
        <v>#DIV/0!</v>
      </c>
      <c r="D35" s="69" t="b">
        <f ca="1">IF(D32&lt;=25,D35=0,D33/D32)</f>
        <v>0</v>
      </c>
      <c r="E35" s="48"/>
      <c r="F35" s="48"/>
      <c r="G35" s="26"/>
      <c r="H35" s="46" t="s">
        <v>32</v>
      </c>
      <c r="I35" s="69" t="e">
        <f>(I33)/I32</f>
        <v>#DIV/0!</v>
      </c>
      <c r="J35" s="69" t="e">
        <f>(J33)/J32</f>
        <v>#DIV/0!</v>
      </c>
      <c r="K35" s="69" t="b">
        <f ca="1">IF(K32&lt;=25,K35=0,K33/K32)</f>
        <v>0</v>
      </c>
      <c r="L35" s="48"/>
      <c r="M35" s="48"/>
      <c r="N35" s="26"/>
      <c r="O35" s="109" t="s">
        <v>32</v>
      </c>
      <c r="P35" s="139" t="e">
        <f>(P33)/P32</f>
        <v>#DIV/0!</v>
      </c>
      <c r="Q35" s="139" t="e">
        <f>(Q33)/Q32</f>
        <v>#DIV/0!</v>
      </c>
      <c r="R35" s="139" t="b">
        <f ca="1">IF(R32&lt;=25,R35=0,R33/R32)</f>
        <v>0</v>
      </c>
      <c r="S35" s="48"/>
      <c r="T35" s="48"/>
      <c r="U35" s="26"/>
      <c r="V35" s="109" t="s">
        <v>32</v>
      </c>
      <c r="W35" s="69" t="e">
        <f>(W33)/W32</f>
        <v>#DIV/0!</v>
      </c>
      <c r="X35" s="69" t="e">
        <f>(X33)/X32</f>
        <v>#DIV/0!</v>
      </c>
      <c r="Y35" s="69" t="b">
        <f ca="1">IF(Y32&lt;=25,Y35=0,Y33/Y32)</f>
        <v>0</v>
      </c>
      <c r="Z35" s="48"/>
      <c r="AA35" s="48"/>
      <c r="AB35" s="26"/>
      <c r="AC35" s="109" t="s">
        <v>32</v>
      </c>
      <c r="AD35" s="69" t="e">
        <f>(AD33)/AD32</f>
        <v>#DIV/0!</v>
      </c>
      <c r="AE35" s="69" t="e">
        <f>(AE33)/AE32</f>
        <v>#DIV/0!</v>
      </c>
      <c r="AF35" s="69" t="b">
        <f ca="1">IF(AF32&lt;=25,AF35=0,AF33/AF32)</f>
        <v>0</v>
      </c>
      <c r="AG35" s="48"/>
      <c r="AH35" s="48"/>
      <c r="AI35" s="26"/>
      <c r="AJ35" s="111" t="str">
        <f t="shared" ref="AJ35:AO35" si="34">V37</f>
        <v>Alternative Campus Science                         Weighted Performance Rate</v>
      </c>
      <c r="AK35" s="70" t="e">
        <f t="shared" si="34"/>
        <v>#DIV/0!</v>
      </c>
      <c r="AL35" s="70" t="e">
        <f t="shared" si="34"/>
        <v>#DIV/0!</v>
      </c>
      <c r="AM35" s="70">
        <f t="shared" ca="1" si="34"/>
        <v>0</v>
      </c>
      <c r="AN35" s="70" t="e">
        <f t="shared" ca="1" si="34"/>
        <v>#DIV/0!</v>
      </c>
      <c r="AO35" s="107">
        <f t="shared" si="34"/>
        <v>0</v>
      </c>
      <c r="AP35" s="26"/>
      <c r="AQ35" s="26"/>
    </row>
    <row r="36" spans="1:43" ht="34.049999999999997" customHeight="1" x14ac:dyDescent="0.3">
      <c r="A36" s="109" t="s">
        <v>33</v>
      </c>
      <c r="B36" s="69" t="e">
        <f>(B34)/B32</f>
        <v>#DIV/0!</v>
      </c>
      <c r="C36" s="69" t="e">
        <f t="shared" ref="C36" si="35">(C34)/C32</f>
        <v>#DIV/0!</v>
      </c>
      <c r="D36" s="69" t="b">
        <f ca="1">IF(D32&lt;=25,D36=0,D34/D32)</f>
        <v>0</v>
      </c>
      <c r="E36" s="48"/>
      <c r="F36" s="48"/>
      <c r="G36" s="26"/>
      <c r="H36" s="109" t="s">
        <v>33</v>
      </c>
      <c r="I36" s="69" t="e">
        <f>(I34)/I32</f>
        <v>#DIV/0!</v>
      </c>
      <c r="J36" s="69" t="e">
        <f>(J34)/J32</f>
        <v>#DIV/0!</v>
      </c>
      <c r="K36" s="69" t="b">
        <f ca="1">IF(K32&lt;=25,K36=0,K34/K32)</f>
        <v>0</v>
      </c>
      <c r="L36" s="48"/>
      <c r="M36" s="48"/>
      <c r="N36" s="26"/>
      <c r="O36" s="109" t="s">
        <v>33</v>
      </c>
      <c r="P36" s="139" t="e">
        <f>(P34)/P32</f>
        <v>#DIV/0!</v>
      </c>
      <c r="Q36" s="139" t="e">
        <f>(Q34)/Q32</f>
        <v>#DIV/0!</v>
      </c>
      <c r="R36" s="139" t="b">
        <f ca="1">IF(R32&lt;=25,R36=0,R34/R32)</f>
        <v>0</v>
      </c>
      <c r="S36" s="48"/>
      <c r="T36" s="48"/>
      <c r="U36" s="26"/>
      <c r="V36" s="109" t="s">
        <v>33</v>
      </c>
      <c r="W36" s="69" t="e">
        <f>(W34)/W32</f>
        <v>#DIV/0!</v>
      </c>
      <c r="X36" s="69" t="e">
        <f>(X34)/X32</f>
        <v>#DIV/0!</v>
      </c>
      <c r="Y36" s="69" t="b">
        <f ca="1">IF(Y32&lt;=25,Y36=0,Y34/Y32)</f>
        <v>0</v>
      </c>
      <c r="Z36" s="48"/>
      <c r="AA36" s="48"/>
      <c r="AB36" s="26"/>
      <c r="AC36" s="109" t="s">
        <v>33</v>
      </c>
      <c r="AD36" s="69" t="e">
        <f>(AD34)/AD32</f>
        <v>#DIV/0!</v>
      </c>
      <c r="AE36" s="69" t="e">
        <f>(AE34)/AE32</f>
        <v>#DIV/0!</v>
      </c>
      <c r="AF36" s="69" t="b">
        <f ca="1">IF(AF32&lt;=25,AF36=0,AF34/AF32)</f>
        <v>0</v>
      </c>
      <c r="AG36" s="48"/>
      <c r="AH36" s="48"/>
      <c r="AI36" s="26"/>
      <c r="AJ36" s="111" t="str">
        <f>AC37</f>
        <v>Alternative Campus Social Studies                             Weighted Performance Rate</v>
      </c>
      <c r="AK36" s="70" t="e">
        <f>AD37</f>
        <v>#DIV/0!</v>
      </c>
      <c r="AL36" s="70" t="e">
        <f>AE37</f>
        <v>#DIV/0!</v>
      </c>
      <c r="AM36" s="70">
        <f ca="1">AF37</f>
        <v>0</v>
      </c>
      <c r="AN36" s="70" t="e">
        <f t="shared" ref="AN36" ca="1" si="36">AG37</f>
        <v>#DIV/0!</v>
      </c>
      <c r="AO36" s="107">
        <f>AH37</f>
        <v>0</v>
      </c>
      <c r="AP36" s="26"/>
      <c r="AQ36" s="26"/>
    </row>
    <row r="37" spans="1:43" ht="34.049999999999997" customHeight="1" x14ac:dyDescent="0.3">
      <c r="A37" s="46" t="s">
        <v>181</v>
      </c>
      <c r="B37" s="70" t="e">
        <f>(B35+B36)*100</f>
        <v>#DIV/0!</v>
      </c>
      <c r="C37" s="70" t="e">
        <f>(C35+C36)*100</f>
        <v>#DIV/0!</v>
      </c>
      <c r="D37" s="70">
        <f t="shared" ref="D37" ca="1" si="37">(D35+D36)*100</f>
        <v>0</v>
      </c>
      <c r="E37" s="70" t="e">
        <f ca="1">B37+C37+D37</f>
        <v>#DIV/0!</v>
      </c>
      <c r="F37" s="10"/>
      <c r="G37" s="26"/>
      <c r="H37" s="46" t="s">
        <v>73</v>
      </c>
      <c r="I37" s="70" t="e">
        <f>(I35+I36)*100</f>
        <v>#DIV/0!</v>
      </c>
      <c r="J37" s="70" t="e">
        <f>(J35+J36)*100</f>
        <v>#DIV/0!</v>
      </c>
      <c r="K37" s="70">
        <f t="shared" ref="K37" ca="1" si="38">(K35+K36)*100</f>
        <v>0</v>
      </c>
      <c r="L37" s="70" t="e">
        <f ca="1">I37+J37+K37</f>
        <v>#DIV/0!</v>
      </c>
      <c r="M37" s="10"/>
      <c r="N37" s="26"/>
      <c r="O37" s="46" t="s">
        <v>75</v>
      </c>
      <c r="P37" s="51" t="e">
        <f>(P35+P36)*100</f>
        <v>#DIV/0!</v>
      </c>
      <c r="Q37" s="51" t="e">
        <f>(Q35+Q36)*100</f>
        <v>#DIV/0!</v>
      </c>
      <c r="R37" s="51">
        <f t="shared" ref="R37" ca="1" si="39">(R35+R36)*100</f>
        <v>0</v>
      </c>
      <c r="S37" s="51" t="e">
        <f ca="1">P37+Q37+R37</f>
        <v>#DIV/0!</v>
      </c>
      <c r="T37" s="11"/>
      <c r="U37" s="26"/>
      <c r="V37" s="46" t="s">
        <v>77</v>
      </c>
      <c r="W37" s="70" t="e">
        <f>(W35+W36)*100</f>
        <v>#DIV/0!</v>
      </c>
      <c r="X37" s="70" t="e">
        <f>(X35+X36)*100</f>
        <v>#DIV/0!</v>
      </c>
      <c r="Y37" s="70">
        <f t="shared" ref="Y37" ca="1" si="40">(Y35+Y36)*100</f>
        <v>0</v>
      </c>
      <c r="Z37" s="70" t="e">
        <f ca="1">W37+X37+Y37</f>
        <v>#DIV/0!</v>
      </c>
      <c r="AA37" s="113"/>
      <c r="AB37" s="26"/>
      <c r="AC37" s="46" t="s">
        <v>79</v>
      </c>
      <c r="AD37" s="70" t="e">
        <f>(AD35+AD36)*100</f>
        <v>#DIV/0!</v>
      </c>
      <c r="AE37" s="70" t="e">
        <f>(AE35+AE36)*100</f>
        <v>#DIV/0!</v>
      </c>
      <c r="AF37" s="70">
        <f t="shared" ref="AF37" ca="1" si="41">(AF35+AF36)*100</f>
        <v>0</v>
      </c>
      <c r="AG37" s="70" t="e">
        <f ca="1">AD37+AE37+AF37</f>
        <v>#DIV/0!</v>
      </c>
      <c r="AH37" s="113"/>
      <c r="AI37" s="26"/>
      <c r="AJ37" s="150" t="s">
        <v>43</v>
      </c>
      <c r="AK37" s="151"/>
      <c r="AL37" s="151"/>
      <c r="AM37" s="151"/>
      <c r="AN37" s="51" t="e">
        <f ca="1">AN32+AN33+AN34+AN36</f>
        <v>#DIV/0!</v>
      </c>
      <c r="AO37" s="51">
        <f>AO32+AO33+AO34+AO35+AO36</f>
        <v>0</v>
      </c>
      <c r="AP37" s="26"/>
      <c r="AQ37" s="26"/>
    </row>
    <row r="38" spans="1:43" ht="34.049999999999997" customHeight="1" x14ac:dyDescent="0.3">
      <c r="A38" s="26"/>
      <c r="B38" s="58"/>
      <c r="C38" s="160" t="s">
        <v>95</v>
      </c>
      <c r="D38" s="160"/>
      <c r="E38" s="160"/>
      <c r="F38" s="160"/>
      <c r="G38" s="26"/>
      <c r="H38" s="26"/>
      <c r="I38" s="58"/>
      <c r="J38" s="160" t="s">
        <v>95</v>
      </c>
      <c r="K38" s="160"/>
      <c r="L38" s="160"/>
      <c r="M38" s="160"/>
      <c r="N38" s="26"/>
      <c r="O38" s="26"/>
      <c r="P38" s="58"/>
      <c r="Q38" s="160" t="s">
        <v>95</v>
      </c>
      <c r="R38" s="160"/>
      <c r="S38" s="160"/>
      <c r="T38" s="160"/>
      <c r="U38" s="26"/>
      <c r="V38" s="26"/>
      <c r="W38" s="58"/>
      <c r="X38" s="160" t="s">
        <v>95</v>
      </c>
      <c r="Y38" s="160"/>
      <c r="Z38" s="160"/>
      <c r="AA38" s="160"/>
      <c r="AB38" s="26"/>
      <c r="AC38" s="26"/>
      <c r="AD38" s="58"/>
      <c r="AE38" s="160" t="s">
        <v>95</v>
      </c>
      <c r="AF38" s="160"/>
      <c r="AG38" s="160"/>
      <c r="AH38" s="160"/>
      <c r="AI38" s="26"/>
      <c r="AJ38" s="161" t="s">
        <v>44</v>
      </c>
      <c r="AK38" s="162"/>
      <c r="AL38" s="162"/>
      <c r="AM38" s="162"/>
      <c r="AN38" s="163" t="e">
        <f ca="1">(AN37/AO37)*100</f>
        <v>#DIV/0!</v>
      </c>
      <c r="AO38" s="164"/>
      <c r="AP38" s="26"/>
      <c r="AQ38" s="26"/>
    </row>
    <row r="39" spans="1:43" ht="34.049999999999997" customHeight="1" x14ac:dyDescent="0.3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</row>
    <row r="40" spans="1:43" ht="34.049999999999997" customHeight="1" x14ac:dyDescent="0.3">
      <c r="A40" s="44" t="s">
        <v>11</v>
      </c>
      <c r="B40" s="45" t="s">
        <v>29</v>
      </c>
      <c r="C40" s="21" t="s">
        <v>118</v>
      </c>
      <c r="D40" s="22" t="s">
        <v>119</v>
      </c>
      <c r="E40" s="45" t="s">
        <v>22</v>
      </c>
      <c r="F40" s="45" t="s">
        <v>23</v>
      </c>
      <c r="G40" s="26"/>
      <c r="H40" s="44" t="s">
        <v>11</v>
      </c>
      <c r="I40" s="45" t="s">
        <v>29</v>
      </c>
      <c r="J40" s="21" t="str">
        <f>$C$40</f>
        <v>*Lowest Performing Race #1</v>
      </c>
      <c r="K40" s="22" t="str">
        <f>$D$40</f>
        <v>*Lowest Performing Race #2</v>
      </c>
      <c r="L40" s="45" t="s">
        <v>22</v>
      </c>
      <c r="M40" s="45" t="s">
        <v>23</v>
      </c>
      <c r="N40" s="26"/>
      <c r="O40" s="44" t="s">
        <v>11</v>
      </c>
      <c r="P40" s="45" t="s">
        <v>29</v>
      </c>
      <c r="Q40" s="21" t="str">
        <f>$C$40</f>
        <v>*Lowest Performing Race #1</v>
      </c>
      <c r="R40" s="22" t="str">
        <f>$D$40</f>
        <v>*Lowest Performing Race #2</v>
      </c>
      <c r="S40" s="45" t="s">
        <v>22</v>
      </c>
      <c r="T40" s="45" t="s">
        <v>23</v>
      </c>
      <c r="U40" s="26"/>
      <c r="V40" s="44" t="s">
        <v>11</v>
      </c>
      <c r="W40" s="45" t="s">
        <v>29</v>
      </c>
      <c r="X40" s="21" t="str">
        <f>$C$40</f>
        <v>*Lowest Performing Race #1</v>
      </c>
      <c r="Y40" s="22" t="str">
        <f>$D$40</f>
        <v>*Lowest Performing Race #2</v>
      </c>
      <c r="Z40" s="45" t="s">
        <v>22</v>
      </c>
      <c r="AA40" s="45" t="s">
        <v>23</v>
      </c>
      <c r="AB40" s="26"/>
      <c r="AC40" s="44" t="s">
        <v>11</v>
      </c>
      <c r="AD40" s="45" t="s">
        <v>29</v>
      </c>
      <c r="AE40" s="21" t="str">
        <f>$C$40</f>
        <v>*Lowest Performing Race #1</v>
      </c>
      <c r="AF40" s="22" t="str">
        <f>$D$40</f>
        <v>*Lowest Performing Race #2</v>
      </c>
      <c r="AG40" s="45" t="s">
        <v>22</v>
      </c>
      <c r="AH40" s="45" t="s">
        <v>23</v>
      </c>
      <c r="AI40" s="26"/>
      <c r="AJ40" s="45" t="s">
        <v>129</v>
      </c>
      <c r="AK40" s="45" t="s">
        <v>29</v>
      </c>
      <c r="AL40" s="21" t="str">
        <f>$C$40</f>
        <v>*Lowest Performing Race #1</v>
      </c>
      <c r="AM40" s="22" t="str">
        <f>$D$40</f>
        <v>*Lowest Performing Race #2</v>
      </c>
      <c r="AN40" s="45" t="s">
        <v>22</v>
      </c>
      <c r="AO40" s="45" t="s">
        <v>23</v>
      </c>
      <c r="AP40" s="26"/>
      <c r="AQ40" s="26"/>
    </row>
    <row r="41" spans="1:43" ht="34.049999999999997" customHeight="1" x14ac:dyDescent="0.3">
      <c r="A41" s="46" t="s">
        <v>175</v>
      </c>
      <c r="B41" s="105">
        <f t="shared" ref="B41:D43" si="42">B5+B14+B23+B32</f>
        <v>0</v>
      </c>
      <c r="C41" s="105">
        <f t="shared" si="42"/>
        <v>0</v>
      </c>
      <c r="D41" s="105">
        <f t="shared" si="42"/>
        <v>0</v>
      </c>
      <c r="E41" s="48"/>
      <c r="F41" s="48"/>
      <c r="G41" s="26"/>
      <c r="H41" s="46" t="s">
        <v>42</v>
      </c>
      <c r="I41" s="105">
        <f t="shared" ref="I41:K43" si="43">I5+I14+I23+I32</f>
        <v>0</v>
      </c>
      <c r="J41" s="105">
        <f t="shared" si="43"/>
        <v>0</v>
      </c>
      <c r="K41" s="105">
        <f t="shared" si="43"/>
        <v>0</v>
      </c>
      <c r="L41" s="48"/>
      <c r="M41" s="48"/>
      <c r="N41" s="26"/>
      <c r="O41" s="46" t="s">
        <v>39</v>
      </c>
      <c r="P41" s="105">
        <f>P5+P14+P23+P32</f>
        <v>0</v>
      </c>
      <c r="Q41" s="105">
        <f t="shared" ref="Q41:R41" si="44">Q5+Q14+Q23+Q32</f>
        <v>0</v>
      </c>
      <c r="R41" s="105">
        <f t="shared" si="44"/>
        <v>0</v>
      </c>
      <c r="S41" s="48"/>
      <c r="T41" s="48"/>
      <c r="U41" s="26"/>
      <c r="V41" s="46" t="s">
        <v>37</v>
      </c>
      <c r="W41" s="105">
        <f t="shared" ref="W41:Y43" si="45">W5+W14+W23+W32</f>
        <v>0</v>
      </c>
      <c r="X41" s="105">
        <f t="shared" si="45"/>
        <v>0</v>
      </c>
      <c r="Y41" s="105">
        <f t="shared" si="45"/>
        <v>0</v>
      </c>
      <c r="Z41" s="48"/>
      <c r="AA41" s="48"/>
      <c r="AB41" s="26"/>
      <c r="AC41" s="46" t="s">
        <v>35</v>
      </c>
      <c r="AD41" s="105">
        <f t="shared" ref="AD41:AF43" si="46">AD5+AD14+AD23+AD32</f>
        <v>0</v>
      </c>
      <c r="AE41" s="105">
        <f t="shared" si="46"/>
        <v>0</v>
      </c>
      <c r="AF41" s="105">
        <f t="shared" si="46"/>
        <v>0</v>
      </c>
      <c r="AG41" s="48"/>
      <c r="AH41" s="48"/>
      <c r="AI41" s="26"/>
      <c r="AJ41" s="106" t="str">
        <f t="shared" ref="AJ41:AO41" si="47">A46</f>
        <v>District Reading/ELA                            Weighted Performance Rate</v>
      </c>
      <c r="AK41" s="70" t="e">
        <f t="shared" si="47"/>
        <v>#DIV/0!</v>
      </c>
      <c r="AL41" s="70" t="e">
        <f t="shared" si="47"/>
        <v>#DIV/0!</v>
      </c>
      <c r="AM41" s="70">
        <f t="shared" ca="1" si="47"/>
        <v>0</v>
      </c>
      <c r="AN41" s="70" t="e">
        <f t="shared" ca="1" si="47"/>
        <v>#DIV/0!</v>
      </c>
      <c r="AO41" s="107">
        <f t="shared" si="47"/>
        <v>0</v>
      </c>
      <c r="AP41" s="26"/>
      <c r="AQ41" s="26"/>
    </row>
    <row r="42" spans="1:43" ht="34.049999999999997" customHeight="1" x14ac:dyDescent="0.3">
      <c r="A42" s="46" t="s">
        <v>30</v>
      </c>
      <c r="B42" s="108">
        <f t="shared" si="42"/>
        <v>0</v>
      </c>
      <c r="C42" s="108">
        <f t="shared" si="42"/>
        <v>0</v>
      </c>
      <c r="D42" s="108">
        <f t="shared" si="42"/>
        <v>0</v>
      </c>
      <c r="E42" s="48"/>
      <c r="F42" s="48"/>
      <c r="G42" s="26"/>
      <c r="H42" s="46" t="s">
        <v>30</v>
      </c>
      <c r="I42" s="108">
        <f t="shared" si="43"/>
        <v>0</v>
      </c>
      <c r="J42" s="108">
        <f t="shared" si="43"/>
        <v>0</v>
      </c>
      <c r="K42" s="108">
        <f t="shared" si="43"/>
        <v>0</v>
      </c>
      <c r="L42" s="48"/>
      <c r="M42" s="48"/>
      <c r="N42" s="26"/>
      <c r="O42" s="46" t="s">
        <v>30</v>
      </c>
      <c r="P42" s="108">
        <f>P6+P15+P24+P33</f>
        <v>0</v>
      </c>
      <c r="Q42" s="108">
        <f t="shared" ref="Q42:R42" si="48">Q6+Q15+Q24+Q33</f>
        <v>0</v>
      </c>
      <c r="R42" s="108">
        <f t="shared" si="48"/>
        <v>0</v>
      </c>
      <c r="S42" s="48"/>
      <c r="T42" s="48"/>
      <c r="U42" s="26"/>
      <c r="V42" s="46" t="s">
        <v>30</v>
      </c>
      <c r="W42" s="108">
        <f t="shared" si="45"/>
        <v>0</v>
      </c>
      <c r="X42" s="108">
        <f t="shared" si="45"/>
        <v>0</v>
      </c>
      <c r="Y42" s="108">
        <f t="shared" si="45"/>
        <v>0</v>
      </c>
      <c r="Z42" s="48"/>
      <c r="AA42" s="48"/>
      <c r="AB42" s="26"/>
      <c r="AC42" s="46" t="s">
        <v>80</v>
      </c>
      <c r="AD42" s="108">
        <f t="shared" si="46"/>
        <v>0</v>
      </c>
      <c r="AE42" s="108">
        <f t="shared" si="46"/>
        <v>0</v>
      </c>
      <c r="AF42" s="108">
        <f t="shared" si="46"/>
        <v>0</v>
      </c>
      <c r="AG42" s="48"/>
      <c r="AH42" s="48"/>
      <c r="AI42" s="26"/>
      <c r="AJ42" s="106" t="str">
        <f t="shared" ref="AJ42:AO42" si="49">H46</f>
        <v>District Math                            Weighted Performance Rate</v>
      </c>
      <c r="AK42" s="70" t="e">
        <f t="shared" si="49"/>
        <v>#DIV/0!</v>
      </c>
      <c r="AL42" s="70" t="e">
        <f t="shared" si="49"/>
        <v>#DIV/0!</v>
      </c>
      <c r="AM42" s="70">
        <f t="shared" ca="1" si="49"/>
        <v>0</v>
      </c>
      <c r="AN42" s="70" t="e">
        <f t="shared" ca="1" si="49"/>
        <v>#DIV/0!</v>
      </c>
      <c r="AO42" s="107">
        <f t="shared" si="49"/>
        <v>0</v>
      </c>
      <c r="AP42" s="26"/>
      <c r="AQ42" s="26"/>
    </row>
    <row r="43" spans="1:43" ht="34.049999999999997" customHeight="1" x14ac:dyDescent="0.3">
      <c r="A43" s="109" t="s">
        <v>31</v>
      </c>
      <c r="B43" s="108">
        <f t="shared" si="42"/>
        <v>0</v>
      </c>
      <c r="C43" s="108">
        <f t="shared" si="42"/>
        <v>0</v>
      </c>
      <c r="D43" s="108">
        <f t="shared" si="42"/>
        <v>0</v>
      </c>
      <c r="E43" s="48"/>
      <c r="F43" s="48"/>
      <c r="G43" s="26"/>
      <c r="H43" s="109" t="s">
        <v>31</v>
      </c>
      <c r="I43" s="108">
        <f t="shared" si="43"/>
        <v>0</v>
      </c>
      <c r="J43" s="108">
        <f t="shared" si="43"/>
        <v>0</v>
      </c>
      <c r="K43" s="108">
        <f t="shared" si="43"/>
        <v>0</v>
      </c>
      <c r="L43" s="48"/>
      <c r="M43" s="48"/>
      <c r="N43" s="26"/>
      <c r="O43" s="109" t="s">
        <v>31</v>
      </c>
      <c r="P43" s="108">
        <f>P7+P16+P25+P34</f>
        <v>0</v>
      </c>
      <c r="Q43" s="108">
        <f t="shared" ref="Q43:R43" si="50">Q7+Q16+Q25+Q34</f>
        <v>0</v>
      </c>
      <c r="R43" s="108">
        <f t="shared" si="50"/>
        <v>0</v>
      </c>
      <c r="S43" s="48"/>
      <c r="T43" s="48"/>
      <c r="U43" s="26"/>
      <c r="V43" s="109" t="s">
        <v>31</v>
      </c>
      <c r="W43" s="108">
        <f t="shared" si="45"/>
        <v>0</v>
      </c>
      <c r="X43" s="108">
        <f t="shared" si="45"/>
        <v>0</v>
      </c>
      <c r="Y43" s="108">
        <f t="shared" si="45"/>
        <v>0</v>
      </c>
      <c r="Z43" s="48"/>
      <c r="AA43" s="48"/>
      <c r="AB43" s="26"/>
      <c r="AC43" s="109" t="s">
        <v>31</v>
      </c>
      <c r="AD43" s="108">
        <f t="shared" si="46"/>
        <v>0</v>
      </c>
      <c r="AE43" s="108">
        <f>AF7+AE16+AE25+AE34</f>
        <v>0</v>
      </c>
      <c r="AF43" s="108" t="e">
        <f>#REF!+AF16+AF25+AF34</f>
        <v>#REF!</v>
      </c>
      <c r="AG43" s="48"/>
      <c r="AH43" s="48"/>
      <c r="AI43" s="26"/>
      <c r="AJ43" s="111" t="str">
        <f t="shared" ref="AJ43:AO43" si="51">O46</f>
        <v>District Writing                         Weighted Performance Rate</v>
      </c>
      <c r="AK43" s="70" t="e">
        <f t="shared" si="51"/>
        <v>#DIV/0!</v>
      </c>
      <c r="AL43" s="70" t="e">
        <f t="shared" si="51"/>
        <v>#DIV/0!</v>
      </c>
      <c r="AM43" s="70">
        <f t="shared" ca="1" si="51"/>
        <v>0</v>
      </c>
      <c r="AN43" s="70" t="e">
        <f t="shared" ca="1" si="51"/>
        <v>#DIV/0!</v>
      </c>
      <c r="AO43" s="107">
        <f t="shared" si="51"/>
        <v>0</v>
      </c>
      <c r="AP43" s="26"/>
      <c r="AQ43" s="26"/>
    </row>
    <row r="44" spans="1:43" ht="45" customHeight="1" x14ac:dyDescent="0.3">
      <c r="A44" s="46" t="s">
        <v>32</v>
      </c>
      <c r="B44" s="69" t="e">
        <f>(B42)/B41</f>
        <v>#DIV/0!</v>
      </c>
      <c r="C44" s="69" t="e">
        <f>(C42)/C41</f>
        <v>#DIV/0!</v>
      </c>
      <c r="D44" s="69" t="b">
        <f ca="1">IF(D41&lt;=25,D44=0,D42/D41)</f>
        <v>0</v>
      </c>
      <c r="E44" s="48"/>
      <c r="F44" s="48"/>
      <c r="G44" s="26"/>
      <c r="H44" s="46" t="s">
        <v>32</v>
      </c>
      <c r="I44" s="69" t="e">
        <f>(I42)/I41</f>
        <v>#DIV/0!</v>
      </c>
      <c r="J44" s="69" t="e">
        <f>(J42)/J41</f>
        <v>#DIV/0!</v>
      </c>
      <c r="K44" s="69" t="b">
        <f ca="1">IF(K41&lt;=25,K44=0,K42/K41)</f>
        <v>0</v>
      </c>
      <c r="L44" s="48"/>
      <c r="M44" s="48"/>
      <c r="N44" s="26"/>
      <c r="O44" s="109" t="s">
        <v>32</v>
      </c>
      <c r="P44" s="69" t="e">
        <f>(P42)/P41</f>
        <v>#DIV/0!</v>
      </c>
      <c r="Q44" s="69" t="e">
        <f>(Q42)/Q41</f>
        <v>#DIV/0!</v>
      </c>
      <c r="R44" s="69" t="b">
        <f ca="1">IF(R41&lt;=25,R44=0,R42/R41)</f>
        <v>0</v>
      </c>
      <c r="S44" s="48"/>
      <c r="T44" s="48"/>
      <c r="U44" s="26"/>
      <c r="V44" s="109" t="s">
        <v>32</v>
      </c>
      <c r="W44" s="69" t="e">
        <f>(W42)/W41</f>
        <v>#DIV/0!</v>
      </c>
      <c r="X44" s="69" t="e">
        <f>(X42)/X41</f>
        <v>#DIV/0!</v>
      </c>
      <c r="Y44" s="69" t="b">
        <f ca="1">IF(Y41&lt;=25,Y44=0,Y42/Y41)</f>
        <v>0</v>
      </c>
      <c r="Z44" s="48"/>
      <c r="AA44" s="48"/>
      <c r="AB44" s="26"/>
      <c r="AC44" s="109" t="s">
        <v>32</v>
      </c>
      <c r="AD44" s="69" t="e">
        <f>(AD42)/AD41</f>
        <v>#DIV/0!</v>
      </c>
      <c r="AE44" s="69" t="e">
        <f>(AE42)/AE41</f>
        <v>#DIV/0!</v>
      </c>
      <c r="AF44" s="69" t="b">
        <f ca="1">IF(AF41&lt;=25,AF44=0,AF42/AF41)</f>
        <v>0</v>
      </c>
      <c r="AG44" s="48"/>
      <c r="AH44" s="48"/>
      <c r="AI44" s="26"/>
      <c r="AJ44" s="111" t="str">
        <f t="shared" ref="AJ44:AO44" si="52">V46</f>
        <v>District Science                         Weighted Performance Rate</v>
      </c>
      <c r="AK44" s="70" t="e">
        <f t="shared" si="52"/>
        <v>#DIV/0!</v>
      </c>
      <c r="AL44" s="70" t="e">
        <f t="shared" si="52"/>
        <v>#DIV/0!</v>
      </c>
      <c r="AM44" s="70">
        <f t="shared" ca="1" si="52"/>
        <v>0</v>
      </c>
      <c r="AN44" s="70" t="e">
        <f t="shared" ca="1" si="52"/>
        <v>#DIV/0!</v>
      </c>
      <c r="AO44" s="107">
        <f t="shared" si="52"/>
        <v>0</v>
      </c>
      <c r="AP44" s="26"/>
      <c r="AQ44" s="26"/>
    </row>
    <row r="45" spans="1:43" ht="34.049999999999997" customHeight="1" x14ac:dyDescent="0.3">
      <c r="A45" s="109" t="s">
        <v>33</v>
      </c>
      <c r="B45" s="69" t="e">
        <f>(B43)/B41</f>
        <v>#DIV/0!</v>
      </c>
      <c r="C45" s="69" t="e">
        <f t="shared" ref="C45" si="53">(C43)/C41</f>
        <v>#DIV/0!</v>
      </c>
      <c r="D45" s="69" t="b">
        <f ca="1">IF(D41&lt;=25,D45=0,D43/D41)</f>
        <v>0</v>
      </c>
      <c r="E45" s="48"/>
      <c r="F45" s="48"/>
      <c r="G45" s="26"/>
      <c r="H45" s="109" t="s">
        <v>33</v>
      </c>
      <c r="I45" s="69" t="e">
        <f>(I43)/I41</f>
        <v>#DIV/0!</v>
      </c>
      <c r="J45" s="69" t="e">
        <f>(J43)/J41</f>
        <v>#DIV/0!</v>
      </c>
      <c r="K45" s="69" t="b">
        <f ca="1">IF(K41&lt;=25,K45=0,K43/K41)</f>
        <v>0</v>
      </c>
      <c r="L45" s="48"/>
      <c r="M45" s="48"/>
      <c r="N45" s="26"/>
      <c r="O45" s="109" t="s">
        <v>33</v>
      </c>
      <c r="P45" s="69" t="e">
        <f>(P43)/P41</f>
        <v>#DIV/0!</v>
      </c>
      <c r="Q45" s="69" t="e">
        <f>(Q43)/Q41</f>
        <v>#DIV/0!</v>
      </c>
      <c r="R45" s="69" t="b">
        <f ca="1">IF(R41&lt;=25,R45=0,R43/R41)</f>
        <v>0</v>
      </c>
      <c r="S45" s="48"/>
      <c r="T45" s="48"/>
      <c r="U45" s="26"/>
      <c r="V45" s="109" t="s">
        <v>33</v>
      </c>
      <c r="W45" s="69" t="e">
        <f>(W43)/W41</f>
        <v>#DIV/0!</v>
      </c>
      <c r="X45" s="69" t="e">
        <f>(X43)/X41</f>
        <v>#DIV/0!</v>
      </c>
      <c r="Y45" s="69" t="b">
        <f ca="1">IF(Y41&lt;=25,Y45=0,Y43/Y41)</f>
        <v>0</v>
      </c>
      <c r="Z45" s="48"/>
      <c r="AA45" s="48"/>
      <c r="AB45" s="26"/>
      <c r="AC45" s="109" t="s">
        <v>33</v>
      </c>
      <c r="AD45" s="69" t="e">
        <f>(AD43)/AD41</f>
        <v>#DIV/0!</v>
      </c>
      <c r="AE45" s="69" t="e">
        <f>(AE43)/AE41</f>
        <v>#DIV/0!</v>
      </c>
      <c r="AF45" s="69" t="b">
        <f ca="1">IF(AF41&lt;=25,AF45=0,AF43/AF41)</f>
        <v>0</v>
      </c>
      <c r="AG45" s="48"/>
      <c r="AH45" s="48"/>
      <c r="AI45" s="26"/>
      <c r="AJ45" s="111" t="str">
        <f>AC46</f>
        <v>District Social Studies                             Weighted Performance Rate</v>
      </c>
      <c r="AK45" s="70" t="e">
        <f>AD46</f>
        <v>#DIV/0!</v>
      </c>
      <c r="AL45" s="70" t="e">
        <f>AE46</f>
        <v>#DIV/0!</v>
      </c>
      <c r="AM45" s="70">
        <f ca="1">AF46</f>
        <v>0</v>
      </c>
      <c r="AN45" s="70" t="e">
        <f t="shared" ref="AN45" ca="1" si="54">AG46</f>
        <v>#DIV/0!</v>
      </c>
      <c r="AO45" s="107">
        <f>AH46</f>
        <v>0</v>
      </c>
      <c r="AP45" s="26"/>
      <c r="AQ45" s="26"/>
    </row>
    <row r="46" spans="1:43" ht="34.049999999999997" customHeight="1" x14ac:dyDescent="0.3">
      <c r="A46" s="46" t="s">
        <v>182</v>
      </c>
      <c r="B46" s="70" t="e">
        <f>(B44+B45)*100</f>
        <v>#DIV/0!</v>
      </c>
      <c r="C46" s="70" t="e">
        <f>(C44+C45)*100</f>
        <v>#DIV/0!</v>
      </c>
      <c r="D46" s="70">
        <f t="shared" ref="D46" ca="1" si="55">(D44+D45)*100</f>
        <v>0</v>
      </c>
      <c r="E46" s="70" t="e">
        <f ca="1">B46+C46+D46</f>
        <v>#DIV/0!</v>
      </c>
      <c r="F46" s="10"/>
      <c r="G46" s="26"/>
      <c r="H46" s="46" t="s">
        <v>41</v>
      </c>
      <c r="I46" s="70" t="e">
        <f>(I44+I45)*100</f>
        <v>#DIV/0!</v>
      </c>
      <c r="J46" s="70" t="e">
        <f>(J44+J45)*100</f>
        <v>#DIV/0!</v>
      </c>
      <c r="K46" s="70">
        <f t="shared" ref="K46" ca="1" si="56">(K44+K45)*100</f>
        <v>0</v>
      </c>
      <c r="L46" s="70" t="e">
        <f ca="1">I46+J46+K46</f>
        <v>#DIV/0!</v>
      </c>
      <c r="M46" s="10"/>
      <c r="N46" s="26"/>
      <c r="O46" s="46" t="s">
        <v>40</v>
      </c>
      <c r="P46" s="70" t="e">
        <f>(P44+P45)*100</f>
        <v>#DIV/0!</v>
      </c>
      <c r="Q46" s="70" t="e">
        <f>(Q44+Q45)*100</f>
        <v>#DIV/0!</v>
      </c>
      <c r="R46" s="70">
        <f t="shared" ref="R46" ca="1" si="57">(R44+R45)*100</f>
        <v>0</v>
      </c>
      <c r="S46" s="70" t="e">
        <f ca="1">P46+Q46+R46</f>
        <v>#DIV/0!</v>
      </c>
      <c r="T46" s="113"/>
      <c r="U46" s="26"/>
      <c r="V46" s="46" t="s">
        <v>38</v>
      </c>
      <c r="W46" s="70" t="e">
        <f>(W44+W45)*100</f>
        <v>#DIV/0!</v>
      </c>
      <c r="X46" s="70" t="e">
        <f>(X44+X45)*100</f>
        <v>#DIV/0!</v>
      </c>
      <c r="Y46" s="70">
        <f t="shared" ref="Y46" ca="1" si="58">(Y44+Y45)*100</f>
        <v>0</v>
      </c>
      <c r="Z46" s="70" t="e">
        <f ca="1">W46+X46+Y46</f>
        <v>#DIV/0!</v>
      </c>
      <c r="AA46" s="113"/>
      <c r="AB46" s="26"/>
      <c r="AC46" s="46" t="s">
        <v>36</v>
      </c>
      <c r="AD46" s="70" t="e">
        <f>(AD44+AD45)*100</f>
        <v>#DIV/0!</v>
      </c>
      <c r="AE46" s="70" t="e">
        <f>(AE44+AE45)*100</f>
        <v>#DIV/0!</v>
      </c>
      <c r="AF46" s="70">
        <f t="shared" ref="AF46" ca="1" si="59">(AF44+AF45)*100</f>
        <v>0</v>
      </c>
      <c r="AG46" s="70" t="e">
        <f ca="1">AD46+AE46+AF46</f>
        <v>#DIV/0!</v>
      </c>
      <c r="AH46" s="113"/>
      <c r="AI46" s="26"/>
      <c r="AJ46" s="150" t="s">
        <v>43</v>
      </c>
      <c r="AK46" s="151"/>
      <c r="AL46" s="151"/>
      <c r="AM46" s="151"/>
      <c r="AN46" s="51" t="e">
        <f ca="1">AN41+AN42+AN43+AN44+AN45</f>
        <v>#DIV/0!</v>
      </c>
      <c r="AO46" s="51">
        <f>AO41+AO42+AO43+AO44+AO45</f>
        <v>0</v>
      </c>
      <c r="AP46" s="26"/>
      <c r="AQ46" s="26"/>
    </row>
    <row r="47" spans="1:43" ht="34.049999999999997" customHeight="1" x14ac:dyDescent="0.3">
      <c r="A47" s="26"/>
      <c r="B47" s="58"/>
      <c r="C47" s="160" t="s">
        <v>95</v>
      </c>
      <c r="D47" s="160"/>
      <c r="E47" s="160"/>
      <c r="F47" s="160"/>
      <c r="G47" s="26"/>
      <c r="H47" s="26"/>
      <c r="I47" s="58"/>
      <c r="J47" s="160" t="s">
        <v>95</v>
      </c>
      <c r="K47" s="160"/>
      <c r="L47" s="160"/>
      <c r="M47" s="160"/>
      <c r="N47" s="26"/>
      <c r="O47" s="26"/>
      <c r="P47" s="58"/>
      <c r="Q47" s="160" t="s">
        <v>95</v>
      </c>
      <c r="R47" s="160"/>
      <c r="S47" s="160"/>
      <c r="T47" s="160"/>
      <c r="U47" s="26"/>
      <c r="V47" s="26"/>
      <c r="W47" s="58"/>
      <c r="X47" s="160" t="s">
        <v>95</v>
      </c>
      <c r="Y47" s="160"/>
      <c r="Z47" s="160"/>
      <c r="AA47" s="160"/>
      <c r="AB47" s="26"/>
      <c r="AC47" s="26"/>
      <c r="AD47" s="58"/>
      <c r="AE47" s="160" t="s">
        <v>95</v>
      </c>
      <c r="AF47" s="160"/>
      <c r="AG47" s="160"/>
      <c r="AH47" s="160"/>
      <c r="AI47" s="26"/>
      <c r="AJ47" s="161" t="s">
        <v>44</v>
      </c>
      <c r="AK47" s="162"/>
      <c r="AL47" s="162"/>
      <c r="AM47" s="162"/>
      <c r="AN47" s="163" t="e">
        <f ca="1">(AN46/AO46)*100</f>
        <v>#DIV/0!</v>
      </c>
      <c r="AO47" s="164"/>
      <c r="AP47" s="26"/>
      <c r="AQ47" s="26"/>
    </row>
    <row r="48" spans="1:43" ht="34.049999999999997" customHeight="1" x14ac:dyDescent="0.3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58"/>
      <c r="AL48" s="26"/>
      <c r="AM48" s="26"/>
      <c r="AN48" s="26"/>
      <c r="AO48" s="26"/>
      <c r="AP48" s="26"/>
      <c r="AQ48" s="26"/>
    </row>
    <row r="49" ht="34.049999999999997" customHeight="1" x14ac:dyDescent="0.3"/>
    <row r="50" ht="34.049999999999997" customHeight="1" x14ac:dyDescent="0.3"/>
    <row r="51" ht="34.049999999999997" customHeight="1" x14ac:dyDescent="0.3"/>
    <row r="52" ht="34.049999999999997" customHeight="1" x14ac:dyDescent="0.3"/>
    <row r="53" ht="34.049999999999997" customHeight="1" x14ac:dyDescent="0.3"/>
    <row r="54" ht="34.049999999999997" customHeight="1" x14ac:dyDescent="0.3"/>
    <row r="55" ht="34.049999999999997" customHeight="1" x14ac:dyDescent="0.3"/>
    <row r="56" ht="34.049999999999997" customHeight="1" x14ac:dyDescent="0.3"/>
    <row r="57" ht="34.049999999999997" customHeight="1" x14ac:dyDescent="0.3"/>
    <row r="58" ht="34.049999999999997" customHeight="1" x14ac:dyDescent="0.3"/>
    <row r="59" ht="34.049999999999997" customHeight="1" x14ac:dyDescent="0.3"/>
    <row r="60" ht="34.049999999999997" customHeight="1" x14ac:dyDescent="0.3"/>
    <row r="61" ht="34.049999999999997" customHeight="1" x14ac:dyDescent="0.3"/>
    <row r="62" ht="34.049999999999997" customHeight="1" x14ac:dyDescent="0.3"/>
    <row r="63" ht="34.049999999999997" customHeight="1" x14ac:dyDescent="0.3"/>
    <row r="64" ht="34.049999999999997" customHeight="1" x14ac:dyDescent="0.3"/>
    <row r="65" ht="34.049999999999997" customHeight="1" x14ac:dyDescent="0.3"/>
    <row r="66" ht="34.049999999999997" customHeight="1" x14ac:dyDescent="0.3"/>
    <row r="67" ht="34.049999999999997" customHeight="1" x14ac:dyDescent="0.3"/>
    <row r="68" ht="34.049999999999997" customHeight="1" x14ac:dyDescent="0.3"/>
    <row r="69" ht="34.049999999999997" customHeight="1" x14ac:dyDescent="0.3"/>
    <row r="70" ht="34.049999999999997" customHeight="1" x14ac:dyDescent="0.3"/>
    <row r="71" ht="34.049999999999997" customHeight="1" x14ac:dyDescent="0.3"/>
    <row r="72" ht="34.049999999999997" customHeight="1" x14ac:dyDescent="0.3"/>
    <row r="73" ht="34.049999999999997" customHeight="1" x14ac:dyDescent="0.3"/>
    <row r="74" ht="34.049999999999997" customHeight="1" x14ac:dyDescent="0.3"/>
    <row r="75" ht="34.049999999999997" customHeight="1" x14ac:dyDescent="0.3"/>
    <row r="76" ht="34.049999999999997" customHeight="1" x14ac:dyDescent="0.3"/>
    <row r="77" ht="34.049999999999997" customHeight="1" x14ac:dyDescent="0.3"/>
    <row r="78" ht="34.049999999999997" customHeight="1" x14ac:dyDescent="0.3"/>
    <row r="79" ht="34.049999999999997" customHeight="1" x14ac:dyDescent="0.3"/>
    <row r="80" ht="34.049999999999997" customHeight="1" x14ac:dyDescent="0.3"/>
    <row r="81" ht="34.049999999999997" customHeight="1" x14ac:dyDescent="0.3"/>
    <row r="82" ht="34.049999999999997" customHeight="1" x14ac:dyDescent="0.3"/>
    <row r="83" ht="34.049999999999997" customHeight="1" x14ac:dyDescent="0.3"/>
    <row r="84" ht="34.049999999999997" customHeight="1" x14ac:dyDescent="0.3"/>
    <row r="85" ht="34.049999999999997" customHeight="1" x14ac:dyDescent="0.3"/>
    <row r="86" ht="34.049999999999997" customHeight="1" x14ac:dyDescent="0.3"/>
    <row r="87" ht="34.049999999999997" customHeight="1" x14ac:dyDescent="0.3"/>
    <row r="88" ht="34.049999999999997" customHeight="1" x14ac:dyDescent="0.3"/>
    <row r="89" ht="34.049999999999997" customHeight="1" x14ac:dyDescent="0.3"/>
    <row r="90" ht="34.049999999999997" customHeight="1" x14ac:dyDescent="0.3"/>
    <row r="91" ht="34.049999999999997" customHeight="1" x14ac:dyDescent="0.3"/>
    <row r="92" ht="34.049999999999997" customHeight="1" x14ac:dyDescent="0.3"/>
    <row r="93" ht="34.049999999999997" customHeight="1" x14ac:dyDescent="0.3"/>
    <row r="94" ht="34.049999999999997" customHeight="1" x14ac:dyDescent="0.3"/>
    <row r="95" ht="34.049999999999997" customHeight="1" x14ac:dyDescent="0.3"/>
    <row r="96" ht="34.049999999999997" customHeight="1" x14ac:dyDescent="0.3"/>
    <row r="97" ht="34.049999999999997" customHeight="1" x14ac:dyDescent="0.3"/>
    <row r="98" ht="34.049999999999997" customHeight="1" x14ac:dyDescent="0.3"/>
    <row r="99" ht="34.049999999999997" customHeight="1" x14ac:dyDescent="0.3"/>
    <row r="100" ht="34.049999999999997" customHeight="1" x14ac:dyDescent="0.3"/>
    <row r="101" ht="34.049999999999997" customHeight="1" x14ac:dyDescent="0.3"/>
    <row r="102" ht="34.049999999999997" customHeight="1" x14ac:dyDescent="0.3"/>
    <row r="103" ht="34.049999999999997" customHeight="1" x14ac:dyDescent="0.3"/>
    <row r="104" ht="34.049999999999997" customHeight="1" x14ac:dyDescent="0.3"/>
    <row r="105" ht="34.049999999999997" customHeight="1" x14ac:dyDescent="0.3"/>
    <row r="106" ht="34.049999999999997" customHeight="1" x14ac:dyDescent="0.3"/>
    <row r="107" ht="34.049999999999997" customHeight="1" x14ac:dyDescent="0.3"/>
    <row r="108" ht="34.049999999999997" customHeight="1" x14ac:dyDescent="0.3"/>
    <row r="109" ht="34.049999999999997" customHeight="1" x14ac:dyDescent="0.3"/>
    <row r="110" ht="34.049999999999997" customHeight="1" x14ac:dyDescent="0.3"/>
    <row r="111" ht="34.049999999999997" customHeight="1" x14ac:dyDescent="0.3"/>
    <row r="112" ht="34.049999999999997" customHeight="1" x14ac:dyDescent="0.3"/>
    <row r="113" ht="34.049999999999997" customHeight="1" x14ac:dyDescent="0.3"/>
    <row r="114" ht="34.049999999999997" customHeight="1" x14ac:dyDescent="0.3"/>
    <row r="115" ht="34.049999999999997" customHeight="1" x14ac:dyDescent="0.3"/>
    <row r="116" ht="34.049999999999997" customHeight="1" x14ac:dyDescent="0.3"/>
    <row r="117" ht="34.049999999999997" customHeight="1" x14ac:dyDescent="0.3"/>
    <row r="118" ht="34.049999999999997" customHeight="1" x14ac:dyDescent="0.3"/>
    <row r="119" ht="34.049999999999997" customHeight="1" x14ac:dyDescent="0.3"/>
    <row r="120" ht="34.049999999999997" customHeight="1" x14ac:dyDescent="0.3"/>
    <row r="121" ht="34.049999999999997" customHeight="1" x14ac:dyDescent="0.3"/>
    <row r="122" ht="34.049999999999997" customHeight="1" x14ac:dyDescent="0.3"/>
    <row r="123" ht="34.049999999999997" customHeight="1" x14ac:dyDescent="0.3"/>
    <row r="124" ht="34.049999999999997" customHeight="1" x14ac:dyDescent="0.3"/>
    <row r="125" ht="34.049999999999997" customHeight="1" x14ac:dyDescent="0.3"/>
    <row r="126" ht="34.049999999999997" customHeight="1" x14ac:dyDescent="0.3"/>
    <row r="127" ht="34.049999999999997" customHeight="1" x14ac:dyDescent="0.3"/>
    <row r="128" ht="34.049999999999997" customHeight="1" x14ac:dyDescent="0.3"/>
    <row r="129" ht="34.049999999999997" customHeight="1" x14ac:dyDescent="0.3"/>
    <row r="130" ht="34.049999999999997" customHeight="1" x14ac:dyDescent="0.3"/>
    <row r="131" ht="34.049999999999997" customHeight="1" x14ac:dyDescent="0.3"/>
    <row r="132" ht="34.049999999999997" customHeight="1" x14ac:dyDescent="0.3"/>
    <row r="133" ht="34.049999999999997" customHeight="1" x14ac:dyDescent="0.3"/>
    <row r="134" ht="34.049999999999997" customHeight="1" x14ac:dyDescent="0.3"/>
    <row r="135" ht="34.049999999999997" customHeight="1" x14ac:dyDescent="0.3"/>
    <row r="136" ht="34.049999999999997" customHeight="1" x14ac:dyDescent="0.3"/>
    <row r="137" ht="34.049999999999997" customHeight="1" x14ac:dyDescent="0.3"/>
    <row r="138" ht="34.049999999999997" customHeight="1" x14ac:dyDescent="0.3"/>
    <row r="139" ht="34.049999999999997" customHeight="1" x14ac:dyDescent="0.3"/>
    <row r="140" ht="34.049999999999997" customHeight="1" x14ac:dyDescent="0.3"/>
    <row r="141" ht="34.049999999999997" customHeight="1" x14ac:dyDescent="0.3"/>
    <row r="142" ht="34.049999999999997" customHeight="1" x14ac:dyDescent="0.3"/>
    <row r="143" ht="34.049999999999997" customHeight="1" x14ac:dyDescent="0.3"/>
    <row r="144" ht="34.049999999999997" customHeight="1" x14ac:dyDescent="0.3"/>
    <row r="145" ht="34.049999999999997" customHeight="1" x14ac:dyDescent="0.3"/>
    <row r="146" ht="34.049999999999997" customHeight="1" x14ac:dyDescent="0.3"/>
    <row r="147" ht="34.049999999999997" customHeight="1" x14ac:dyDescent="0.3"/>
    <row r="148" ht="34.049999999999997" customHeight="1" x14ac:dyDescent="0.3"/>
    <row r="149" ht="34.049999999999997" customHeight="1" x14ac:dyDescent="0.3"/>
    <row r="150" ht="34.049999999999997" customHeight="1" x14ac:dyDescent="0.3"/>
    <row r="151" ht="34.049999999999997" customHeight="1" x14ac:dyDescent="0.3"/>
    <row r="152" ht="34.049999999999997" customHeight="1" x14ac:dyDescent="0.3"/>
    <row r="153" ht="34.049999999999997" customHeight="1" x14ac:dyDescent="0.3"/>
    <row r="154" ht="34.049999999999997" customHeight="1" x14ac:dyDescent="0.3"/>
    <row r="155" ht="34.049999999999997" customHeight="1" x14ac:dyDescent="0.3"/>
    <row r="156" ht="34.049999999999997" customHeight="1" x14ac:dyDescent="0.3"/>
    <row r="157" ht="34.049999999999997" customHeight="1" x14ac:dyDescent="0.3"/>
    <row r="158" ht="34.049999999999997" customHeight="1" x14ac:dyDescent="0.3"/>
    <row r="159" ht="34.049999999999997" customHeight="1" x14ac:dyDescent="0.3"/>
    <row r="160" ht="34.049999999999997" customHeight="1" x14ac:dyDescent="0.3"/>
    <row r="161" ht="34.049999999999997" customHeight="1" x14ac:dyDescent="0.3"/>
    <row r="162" ht="34.049999999999997" customHeight="1" x14ac:dyDescent="0.3"/>
    <row r="163" ht="34.049999999999997" customHeight="1" x14ac:dyDescent="0.3"/>
    <row r="164" ht="34.049999999999997" customHeight="1" x14ac:dyDescent="0.3"/>
    <row r="165" ht="34.049999999999997" customHeight="1" x14ac:dyDescent="0.3"/>
    <row r="166" ht="34.049999999999997" customHeight="1" x14ac:dyDescent="0.3"/>
    <row r="167" ht="34.049999999999997" customHeight="1" x14ac:dyDescent="0.3"/>
    <row r="168" ht="34.049999999999997" customHeight="1" x14ac:dyDescent="0.3"/>
    <row r="169" ht="34.049999999999997" customHeight="1" x14ac:dyDescent="0.3"/>
    <row r="170" ht="34.049999999999997" customHeight="1" x14ac:dyDescent="0.3"/>
    <row r="171" ht="34.049999999999997" customHeight="1" x14ac:dyDescent="0.3"/>
    <row r="172" ht="34.049999999999997" customHeight="1" x14ac:dyDescent="0.3"/>
    <row r="173" ht="34.049999999999997" customHeight="1" x14ac:dyDescent="0.3"/>
    <row r="174" ht="34.049999999999997" customHeight="1" x14ac:dyDescent="0.3"/>
    <row r="175" ht="34.049999999999997" customHeight="1" x14ac:dyDescent="0.3"/>
    <row r="176" ht="34.049999999999997" customHeight="1" x14ac:dyDescent="0.3"/>
    <row r="177" ht="34.049999999999997" customHeight="1" x14ac:dyDescent="0.3"/>
    <row r="178" ht="34.049999999999997" customHeight="1" x14ac:dyDescent="0.3"/>
    <row r="179" ht="34.049999999999997" customHeight="1" x14ac:dyDescent="0.3"/>
    <row r="180" ht="34.049999999999997" customHeight="1" x14ac:dyDescent="0.3"/>
    <row r="181" ht="34.049999999999997" customHeight="1" x14ac:dyDescent="0.3"/>
    <row r="182" ht="34.049999999999997" customHeight="1" x14ac:dyDescent="0.3"/>
    <row r="183" ht="34.049999999999997" customHeight="1" x14ac:dyDescent="0.3"/>
    <row r="184" ht="34.049999999999997" customHeight="1" x14ac:dyDescent="0.3"/>
    <row r="185" ht="34.049999999999997" customHeight="1" x14ac:dyDescent="0.3"/>
    <row r="186" ht="34.049999999999997" customHeight="1" x14ac:dyDescent="0.3"/>
    <row r="187" ht="34.049999999999997" customHeight="1" x14ac:dyDescent="0.3"/>
    <row r="188" ht="34.049999999999997" customHeight="1" x14ac:dyDescent="0.3"/>
    <row r="189" ht="34.049999999999997" customHeight="1" x14ac:dyDescent="0.3"/>
    <row r="190" ht="34.049999999999997" customHeight="1" x14ac:dyDescent="0.3"/>
    <row r="191" ht="34.049999999999997" customHeight="1" x14ac:dyDescent="0.3"/>
    <row r="192" ht="34.049999999999997" customHeight="1" x14ac:dyDescent="0.3"/>
    <row r="193" ht="34.049999999999997" customHeight="1" x14ac:dyDescent="0.3"/>
    <row r="194" ht="34.049999999999997" customHeight="1" x14ac:dyDescent="0.3"/>
    <row r="195" ht="34.049999999999997" customHeight="1" x14ac:dyDescent="0.3"/>
    <row r="196" ht="34.049999999999997" customHeight="1" x14ac:dyDescent="0.3"/>
    <row r="197" ht="34.049999999999997" customHeight="1" x14ac:dyDescent="0.3"/>
    <row r="198" ht="34.049999999999997" customHeight="1" x14ac:dyDescent="0.3"/>
    <row r="199" ht="34.049999999999997" customHeight="1" x14ac:dyDescent="0.3"/>
    <row r="200" ht="34.049999999999997" customHeight="1" x14ac:dyDescent="0.3"/>
    <row r="201" ht="34.049999999999997" customHeight="1" x14ac:dyDescent="0.3"/>
  </sheetData>
  <sheetProtection sheet="1" objects="1" scenarios="1"/>
  <mergeCells count="39">
    <mergeCell ref="AE20:AH20"/>
    <mergeCell ref="AE29:AH29"/>
    <mergeCell ref="AE38:AH38"/>
    <mergeCell ref="AE47:AH47"/>
    <mergeCell ref="X47:AA47"/>
    <mergeCell ref="X38:AA38"/>
    <mergeCell ref="X29:AA29"/>
    <mergeCell ref="X20:AA20"/>
    <mergeCell ref="X11:AA11"/>
    <mergeCell ref="Q11:T11"/>
    <mergeCell ref="Q20:T20"/>
    <mergeCell ref="Q29:T29"/>
    <mergeCell ref="Q38:T38"/>
    <mergeCell ref="Q47:T47"/>
    <mergeCell ref="J47:M47"/>
    <mergeCell ref="J38:M38"/>
    <mergeCell ref="J29:M29"/>
    <mergeCell ref="J20:M20"/>
    <mergeCell ref="J11:M11"/>
    <mergeCell ref="C11:F11"/>
    <mergeCell ref="C20:F20"/>
    <mergeCell ref="C29:F29"/>
    <mergeCell ref="C38:F38"/>
    <mergeCell ref="C47:F47"/>
    <mergeCell ref="AJ29:AM29"/>
    <mergeCell ref="AN29:AO29"/>
    <mergeCell ref="AJ10:AM10"/>
    <mergeCell ref="AJ11:AM11"/>
    <mergeCell ref="AN11:AO11"/>
    <mergeCell ref="AJ19:AM19"/>
    <mergeCell ref="AJ20:AM20"/>
    <mergeCell ref="AN20:AO20"/>
    <mergeCell ref="AJ28:AM28"/>
    <mergeCell ref="AJ46:AM46"/>
    <mergeCell ref="AJ47:AM47"/>
    <mergeCell ref="AN47:AO47"/>
    <mergeCell ref="AJ37:AM37"/>
    <mergeCell ref="AJ38:AM38"/>
    <mergeCell ref="AN38:AO38"/>
  </mergeCells>
  <phoneticPr fontId="7" type="noConversion"/>
  <pageMargins left="0.75" right="0.75" top="1" bottom="1" header="0.5" footer="0.5"/>
  <pageSetup scale="82" orientation="landscape" horizontalDpi="4294967292" verticalDpi="4294967292" r:id="rId1"/>
  <headerFooter>
    <oddHeader>&amp;C&amp;"Calibri,Bold"&amp;14&amp;K000000Index 3 - Closing Performance Gaps_x000D_</oddHeader>
    <oddFooter>&amp;R&amp;"Calibri,Regular"&amp;K000000Created by Gaynette Turner, Testing Coordinator, Seminole ISD and ESC-17 Staff_x000D_April 2014</oddFooter>
  </headerFooter>
  <rowBreaks count="5" manualBreakCount="5">
    <brk id="12" max="16383" man="1"/>
    <brk id="21" max="16383" man="1"/>
    <brk id="30" max="16383" man="1"/>
    <brk id="39" max="16383" man="1"/>
    <brk id="49" max="16383" man="1"/>
  </rowBreaks>
  <colBreaks count="5" manualBreakCount="5">
    <brk id="7" max="1048575" man="1"/>
    <brk id="14" max="1048575" man="1"/>
    <brk id="21" max="1048575" man="1"/>
    <brk id="28" max="1048575" man="1"/>
    <brk id="35" max="1048575" man="1"/>
  </colBreaks>
  <extLst>
    <ext xmlns:mx="http://schemas.microsoft.com/office/mac/excel/2008/main" uri="{64002731-A6B0-56B0-2670-7721B7C09600}">
      <mx:PLV Mode="1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0"/>
  <sheetViews>
    <sheetView view="pageBreakPreview" topLeftCell="A55" zoomScale="125" zoomScaleNormal="125" zoomScalePageLayoutView="125" workbookViewId="0">
      <selection activeCell="L38" sqref="L38"/>
    </sheetView>
  </sheetViews>
  <sheetFormatPr defaultColWidth="11.19921875" defaultRowHeight="15.6" x14ac:dyDescent="0.3"/>
  <cols>
    <col min="1" max="1" width="21" customWidth="1"/>
  </cols>
  <sheetData>
    <row r="1" spans="1:13" ht="15" customHeight="1" x14ac:dyDescent="0.3">
      <c r="A1" s="24" t="s">
        <v>116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ht="15" customHeight="1" x14ac:dyDescent="0.3">
      <c r="A2" s="24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ht="36" customHeight="1" x14ac:dyDescent="0.3">
      <c r="A3" s="45" t="s">
        <v>147</v>
      </c>
      <c r="B3" s="44" t="s">
        <v>12</v>
      </c>
      <c r="C3" s="45" t="s">
        <v>13</v>
      </c>
      <c r="D3" s="45" t="s">
        <v>14</v>
      </c>
      <c r="E3" s="44" t="s">
        <v>15</v>
      </c>
      <c r="F3" s="44" t="s">
        <v>16</v>
      </c>
      <c r="G3" s="45" t="s">
        <v>17</v>
      </c>
      <c r="H3" s="44" t="s">
        <v>18</v>
      </c>
      <c r="I3" s="45" t="s">
        <v>19</v>
      </c>
      <c r="J3" s="44" t="s">
        <v>20</v>
      </c>
      <c r="K3" s="45" t="s">
        <v>21</v>
      </c>
      <c r="L3" s="45" t="s">
        <v>22</v>
      </c>
      <c r="M3" s="45" t="s">
        <v>23</v>
      </c>
    </row>
    <row r="4" spans="1:13" ht="19.95" customHeight="1" x14ac:dyDescent="0.3">
      <c r="A4" s="194" t="s">
        <v>137</v>
      </c>
      <c r="B4" s="195"/>
      <c r="C4" s="195"/>
      <c r="D4" s="195"/>
      <c r="E4" s="195"/>
      <c r="F4" s="195"/>
      <c r="G4" s="195"/>
      <c r="H4" s="196"/>
      <c r="I4" s="178" t="s">
        <v>94</v>
      </c>
      <c r="J4" s="179"/>
      <c r="K4" s="179"/>
      <c r="L4" s="179"/>
      <c r="M4" s="180"/>
    </row>
    <row r="5" spans="1:13" s="121" customFormat="1" ht="45" customHeight="1" x14ac:dyDescent="0.3">
      <c r="A5" s="94" t="s">
        <v>170</v>
      </c>
      <c r="B5" s="117"/>
      <c r="C5" s="118"/>
      <c r="D5" s="118"/>
      <c r="E5" s="117"/>
      <c r="F5" s="117"/>
      <c r="G5" s="118"/>
      <c r="H5" s="117"/>
      <c r="I5" s="118"/>
      <c r="J5" s="117"/>
      <c r="K5" s="118"/>
      <c r="L5" s="119">
        <f>SUM(B5:K5)</f>
        <v>0</v>
      </c>
      <c r="M5" s="120"/>
    </row>
    <row r="6" spans="1:13" ht="19.95" customHeight="1" x14ac:dyDescent="0.3">
      <c r="A6" s="169" t="s">
        <v>148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1"/>
      <c r="M6" s="116" t="e">
        <f>(L5/M5)*100</f>
        <v>#DIV/0!</v>
      </c>
    </row>
    <row r="7" spans="1:13" ht="15" customHeight="1" x14ac:dyDescent="0.3">
      <c r="A7" s="193"/>
      <c r="B7" s="193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93"/>
    </row>
    <row r="8" spans="1:13" ht="15" customHeight="1" x14ac:dyDescent="0.3">
      <c r="A8" s="40" t="s">
        <v>116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</row>
    <row r="9" spans="1:13" ht="15" customHeight="1" x14ac:dyDescent="0.3">
      <c r="A9" s="24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</row>
    <row r="10" spans="1:13" ht="40.950000000000003" customHeight="1" x14ac:dyDescent="0.3">
      <c r="A10" s="45" t="s">
        <v>146</v>
      </c>
      <c r="B10" s="44" t="s">
        <v>12</v>
      </c>
      <c r="C10" s="45" t="s">
        <v>13</v>
      </c>
      <c r="D10" s="45" t="s">
        <v>14</v>
      </c>
      <c r="E10" s="44" t="s">
        <v>15</v>
      </c>
      <c r="F10" s="44" t="s">
        <v>16</v>
      </c>
      <c r="G10" s="45" t="s">
        <v>17</v>
      </c>
      <c r="H10" s="44" t="s">
        <v>18</v>
      </c>
      <c r="I10" s="45" t="s">
        <v>19</v>
      </c>
      <c r="J10" s="44" t="s">
        <v>20</v>
      </c>
      <c r="K10" s="45" t="s">
        <v>21</v>
      </c>
      <c r="L10" s="45" t="s">
        <v>22</v>
      </c>
      <c r="M10" s="45" t="s">
        <v>23</v>
      </c>
    </row>
    <row r="11" spans="1:13" ht="18" customHeight="1" x14ac:dyDescent="0.3">
      <c r="A11" s="194" t="s">
        <v>137</v>
      </c>
      <c r="B11" s="195"/>
      <c r="C11" s="195"/>
      <c r="D11" s="195"/>
      <c r="E11" s="195"/>
      <c r="F11" s="195"/>
      <c r="G11" s="195"/>
      <c r="H11" s="196"/>
      <c r="I11" s="178" t="s">
        <v>94</v>
      </c>
      <c r="J11" s="179"/>
      <c r="K11" s="179"/>
      <c r="L11" s="179"/>
      <c r="M11" s="180"/>
    </row>
    <row r="12" spans="1:13" s="121" customFormat="1" ht="45" customHeight="1" x14ac:dyDescent="0.3">
      <c r="A12" s="94" t="s">
        <v>170</v>
      </c>
      <c r="B12" s="117"/>
      <c r="C12" s="118"/>
      <c r="D12" s="118"/>
      <c r="E12" s="117"/>
      <c r="F12" s="117"/>
      <c r="G12" s="118"/>
      <c r="H12" s="117"/>
      <c r="I12" s="118"/>
      <c r="J12" s="117"/>
      <c r="K12" s="118"/>
      <c r="L12" s="119">
        <f>SUM(B12:K12)</f>
        <v>0</v>
      </c>
      <c r="M12" s="120"/>
    </row>
    <row r="13" spans="1:13" ht="19.95" customHeight="1" x14ac:dyDescent="0.3">
      <c r="A13" s="169" t="s">
        <v>149</v>
      </c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1"/>
      <c r="M13" s="116" t="e">
        <f>(L12/M12)*100</f>
        <v>#DIV/0!</v>
      </c>
    </row>
    <row r="14" spans="1:13" ht="15" customHeight="1" x14ac:dyDescent="0.3">
      <c r="A14" s="193"/>
      <c r="B14" s="193"/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</row>
    <row r="15" spans="1:13" ht="15" customHeight="1" x14ac:dyDescent="0.3">
      <c r="A15" s="40" t="s">
        <v>116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</row>
    <row r="16" spans="1:13" ht="15" customHeight="1" x14ac:dyDescent="0.3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</row>
    <row r="17" spans="1:13" ht="19.95" customHeight="1" x14ac:dyDescent="0.35">
      <c r="A17" s="96" t="s">
        <v>150</v>
      </c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</row>
    <row r="18" spans="1:13" ht="19.95" customHeight="1" x14ac:dyDescent="0.3">
      <c r="A18" s="26" t="s">
        <v>92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</row>
    <row r="19" spans="1:13" ht="19.95" customHeight="1" x14ac:dyDescent="0.3">
      <c r="A19" s="26" t="s">
        <v>93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</row>
    <row r="20" spans="1:13" ht="19.95" customHeight="1" x14ac:dyDescent="0.3">
      <c r="A20" s="24" t="s">
        <v>114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</row>
    <row r="21" spans="1:13" ht="19.95" customHeight="1" x14ac:dyDescent="0.3">
      <c r="A21" s="197"/>
      <c r="B21" s="197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</row>
    <row r="22" spans="1:13" ht="36" x14ac:dyDescent="0.3">
      <c r="A22" s="45" t="s">
        <v>157</v>
      </c>
      <c r="B22" s="44" t="s">
        <v>12</v>
      </c>
      <c r="C22" s="45" t="s">
        <v>13</v>
      </c>
      <c r="D22" s="45" t="s">
        <v>14</v>
      </c>
      <c r="E22" s="44" t="s">
        <v>15</v>
      </c>
      <c r="F22" s="44" t="s">
        <v>16</v>
      </c>
      <c r="G22" s="45" t="s">
        <v>17</v>
      </c>
      <c r="H22" s="44" t="s">
        <v>18</v>
      </c>
      <c r="I22" s="45" t="s">
        <v>19</v>
      </c>
      <c r="J22" s="44" t="s">
        <v>20</v>
      </c>
      <c r="K22" s="45" t="s">
        <v>21</v>
      </c>
      <c r="L22" s="45" t="s">
        <v>22</v>
      </c>
      <c r="M22" s="45" t="s">
        <v>23</v>
      </c>
    </row>
    <row r="23" spans="1:13" ht="19.95" customHeight="1" x14ac:dyDescent="0.3">
      <c r="A23" s="194" t="s">
        <v>137</v>
      </c>
      <c r="B23" s="195"/>
      <c r="C23" s="195"/>
      <c r="D23" s="195"/>
      <c r="E23" s="195"/>
      <c r="F23" s="195"/>
      <c r="G23" s="195"/>
      <c r="H23" s="196"/>
      <c r="I23" s="178" t="s">
        <v>94</v>
      </c>
      <c r="J23" s="179"/>
      <c r="K23" s="179"/>
      <c r="L23" s="179"/>
      <c r="M23" s="180"/>
    </row>
    <row r="24" spans="1:13" s="121" customFormat="1" ht="45" customHeight="1" x14ac:dyDescent="0.3">
      <c r="A24" s="94" t="s">
        <v>170</v>
      </c>
      <c r="B24" s="117"/>
      <c r="C24" s="118"/>
      <c r="D24" s="118"/>
      <c r="E24" s="117"/>
      <c r="F24" s="117"/>
      <c r="G24" s="118"/>
      <c r="H24" s="117"/>
      <c r="I24" s="118"/>
      <c r="J24" s="117"/>
      <c r="K24" s="118"/>
      <c r="L24" s="119">
        <f>SUM(B24:K24)</f>
        <v>0</v>
      </c>
      <c r="M24" s="120"/>
    </row>
    <row r="25" spans="1:13" ht="19.95" customHeight="1" x14ac:dyDescent="0.3">
      <c r="A25" s="169" t="s">
        <v>151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16" t="e">
        <f>(L24/M24)*100</f>
        <v>#DIV/0!</v>
      </c>
    </row>
    <row r="26" spans="1:13" ht="18" customHeight="1" x14ac:dyDescent="0.3">
      <c r="A26" s="193"/>
      <c r="B26" s="193"/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</row>
    <row r="27" spans="1:13" ht="19.95" customHeight="1" x14ac:dyDescent="0.3">
      <c r="A27" s="165" t="s">
        <v>139</v>
      </c>
      <c r="B27" s="166"/>
      <c r="C27" s="166"/>
      <c r="D27" s="166"/>
      <c r="E27" s="166"/>
      <c r="F27" s="166"/>
      <c r="G27" s="166"/>
      <c r="H27" s="167"/>
      <c r="I27" s="178" t="s">
        <v>94</v>
      </c>
      <c r="J27" s="179"/>
      <c r="K27" s="179"/>
      <c r="L27" s="179"/>
      <c r="M27" s="184"/>
    </row>
    <row r="28" spans="1:13" s="121" customFormat="1" ht="30" customHeight="1" x14ac:dyDescent="0.3">
      <c r="A28" s="122" t="s">
        <v>90</v>
      </c>
      <c r="B28" s="117"/>
      <c r="C28" s="117"/>
      <c r="D28" s="117"/>
      <c r="E28" s="117"/>
      <c r="F28" s="117"/>
      <c r="G28" s="117"/>
      <c r="H28" s="117"/>
      <c r="I28" s="117"/>
      <c r="J28" s="117"/>
      <c r="K28" s="117"/>
      <c r="L28" s="97">
        <f>SUM(B28:K28)</f>
        <v>0</v>
      </c>
      <c r="M28" s="71"/>
    </row>
    <row r="29" spans="1:13" s="121" customFormat="1" ht="30" customHeight="1" x14ac:dyDescent="0.3">
      <c r="A29" s="122" t="s">
        <v>91</v>
      </c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97">
        <f>SUM(B29:K29)</f>
        <v>0</v>
      </c>
      <c r="M29" s="71"/>
    </row>
    <row r="30" spans="1:13" ht="19.95" customHeight="1" x14ac:dyDescent="0.3">
      <c r="A30" s="198" t="s">
        <v>138</v>
      </c>
      <c r="B30" s="199"/>
      <c r="C30" s="199"/>
      <c r="D30" s="199"/>
      <c r="E30" s="199"/>
      <c r="F30" s="199"/>
      <c r="G30" s="199"/>
      <c r="H30" s="199"/>
      <c r="I30" s="199"/>
      <c r="J30" s="199"/>
      <c r="K30" s="200"/>
      <c r="L30" s="98">
        <f>IF(L28&gt;=L29,L28,L29)</f>
        <v>0</v>
      </c>
      <c r="M30" s="98">
        <f>IF(M28&gt;=M29,M28,M29)</f>
        <v>0</v>
      </c>
    </row>
    <row r="31" spans="1:13" ht="19.95" customHeight="1" x14ac:dyDescent="0.3">
      <c r="A31" s="172" t="s">
        <v>152</v>
      </c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16" t="e">
        <f>(L30/M30)*100</f>
        <v>#DIV/0!</v>
      </c>
    </row>
    <row r="32" spans="1:13" s="1" customFormat="1" ht="18" customHeight="1" x14ac:dyDescent="0.3">
      <c r="A32" s="190"/>
      <c r="B32" s="191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2"/>
    </row>
    <row r="33" spans="1:15" ht="19.95" customHeight="1" x14ac:dyDescent="0.3">
      <c r="A33" s="181" t="s">
        <v>140</v>
      </c>
      <c r="B33" s="182"/>
      <c r="C33" s="182"/>
      <c r="D33" s="182"/>
      <c r="E33" s="182"/>
      <c r="F33" s="182"/>
      <c r="G33" s="182"/>
      <c r="H33" s="183"/>
      <c r="I33" s="178" t="s">
        <v>94</v>
      </c>
      <c r="J33" s="179"/>
      <c r="K33" s="179"/>
      <c r="L33" s="179"/>
      <c r="M33" s="180"/>
      <c r="N33" s="2"/>
      <c r="O33" s="2"/>
    </row>
    <row r="34" spans="1:15" ht="34.950000000000003" customHeight="1" x14ac:dyDescent="0.3">
      <c r="A34" s="99" t="s">
        <v>141</v>
      </c>
      <c r="B34" s="104"/>
      <c r="C34" s="104"/>
      <c r="D34" s="104"/>
      <c r="E34" s="104"/>
      <c r="F34" s="104"/>
      <c r="G34" s="104"/>
      <c r="H34" s="104"/>
      <c r="I34" s="104"/>
      <c r="J34" s="104"/>
      <c r="K34" s="104"/>
      <c r="L34" s="97">
        <f>SUM(B34:K34)</f>
        <v>0</v>
      </c>
      <c r="M34" s="71"/>
    </row>
    <row r="35" spans="1:15" ht="19.95" customHeight="1" x14ac:dyDescent="0.3">
      <c r="A35" s="172" t="s">
        <v>153</v>
      </c>
      <c r="B35" s="173"/>
      <c r="C35" s="173"/>
      <c r="D35" s="173"/>
      <c r="E35" s="173"/>
      <c r="F35" s="173"/>
      <c r="G35" s="173"/>
      <c r="H35" s="173"/>
      <c r="I35" s="173"/>
      <c r="J35" s="173"/>
      <c r="K35" s="173"/>
      <c r="L35" s="174"/>
      <c r="M35" s="116" t="e">
        <f>(L34/M34)*100</f>
        <v>#DIV/0!</v>
      </c>
    </row>
    <row r="36" spans="1:15" ht="19.05" customHeight="1" x14ac:dyDescent="0.3">
      <c r="A36" s="185"/>
      <c r="B36" s="186"/>
      <c r="C36" s="186"/>
      <c r="D36" s="186"/>
      <c r="E36" s="186"/>
      <c r="F36" s="186"/>
      <c r="G36" s="186"/>
      <c r="H36" s="186"/>
      <c r="I36" s="186"/>
      <c r="J36" s="186"/>
      <c r="K36" s="187"/>
      <c r="L36" s="188"/>
      <c r="M36" s="189"/>
    </row>
    <row r="37" spans="1:15" ht="19.95" customHeight="1" x14ac:dyDescent="0.35">
      <c r="A37" s="203" t="s">
        <v>142</v>
      </c>
      <c r="B37" s="203"/>
      <c r="C37" s="203"/>
      <c r="D37" s="203"/>
      <c r="E37" s="203"/>
      <c r="F37" s="203"/>
      <c r="G37" s="203"/>
      <c r="H37" s="203"/>
      <c r="I37" s="204" t="s">
        <v>94</v>
      </c>
      <c r="J37" s="205"/>
      <c r="K37" s="205"/>
      <c r="L37" s="205"/>
      <c r="M37" s="206"/>
    </row>
    <row r="38" spans="1:15" ht="45" customHeight="1" x14ac:dyDescent="0.3">
      <c r="A38" s="94" t="s">
        <v>168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97">
        <f>SUM(B38:K38)</f>
        <v>0</v>
      </c>
      <c r="M38" s="71"/>
    </row>
    <row r="39" spans="1:15" ht="19.95" customHeight="1" x14ac:dyDescent="0.3">
      <c r="A39" s="175" t="s">
        <v>154</v>
      </c>
      <c r="B39" s="176"/>
      <c r="C39" s="176"/>
      <c r="D39" s="176"/>
      <c r="E39" s="176"/>
      <c r="F39" s="176"/>
      <c r="G39" s="176"/>
      <c r="H39" s="176"/>
      <c r="I39" s="176"/>
      <c r="J39" s="176"/>
      <c r="K39" s="176"/>
      <c r="L39" s="177"/>
      <c r="M39" s="116" t="e">
        <f>(L38/M38)*100</f>
        <v>#DIV/0!</v>
      </c>
    </row>
    <row r="40" spans="1:15" ht="16.95" customHeight="1" x14ac:dyDescent="0.3">
      <c r="A40" s="207"/>
      <c r="B40" s="207"/>
      <c r="C40" s="207"/>
      <c r="D40" s="207"/>
      <c r="E40" s="207"/>
      <c r="F40" s="207"/>
      <c r="G40" s="207"/>
      <c r="H40" s="207"/>
      <c r="I40" s="207"/>
      <c r="J40" s="207"/>
      <c r="K40" s="207"/>
      <c r="L40" s="207"/>
      <c r="M40" s="207"/>
    </row>
    <row r="41" spans="1:15" ht="18" customHeight="1" x14ac:dyDescent="0.35">
      <c r="A41" s="208" t="s">
        <v>155</v>
      </c>
      <c r="B41" s="208"/>
      <c r="C41" s="208"/>
      <c r="D41" s="208"/>
      <c r="E41" s="208"/>
      <c r="F41" s="208"/>
      <c r="G41" s="208"/>
      <c r="H41" s="208"/>
      <c r="I41" s="208"/>
      <c r="J41" s="208"/>
      <c r="K41" s="208"/>
      <c r="L41" s="208"/>
      <c r="M41" s="208"/>
    </row>
    <row r="42" spans="1:15" ht="18" customHeight="1" x14ac:dyDescent="0.3">
      <c r="A42" s="100" t="s">
        <v>137</v>
      </c>
      <c r="B42" s="98" t="e">
        <f>(L24/M24)*100</f>
        <v>#DIV/0!</v>
      </c>
      <c r="C42" s="209" t="s">
        <v>145</v>
      </c>
      <c r="D42" s="207"/>
      <c r="E42" s="207"/>
      <c r="F42" s="207"/>
      <c r="G42" s="207"/>
      <c r="H42" s="207"/>
      <c r="I42" s="207"/>
      <c r="J42" s="207"/>
      <c r="K42" s="207"/>
      <c r="L42" s="168" t="e">
        <f>B42*0.25</f>
        <v>#DIV/0!</v>
      </c>
      <c r="M42" s="168"/>
    </row>
    <row r="43" spans="1:15" ht="19.05" customHeight="1" x14ac:dyDescent="0.3">
      <c r="A43" s="30" t="s">
        <v>143</v>
      </c>
      <c r="B43" s="28" t="e">
        <f>(L30/M30)*100</f>
        <v>#DIV/0!</v>
      </c>
      <c r="C43" s="209"/>
      <c r="D43" s="207"/>
      <c r="E43" s="207"/>
      <c r="F43" s="207"/>
      <c r="G43" s="207"/>
      <c r="H43" s="207"/>
      <c r="I43" s="207"/>
      <c r="J43" s="207"/>
      <c r="K43" s="207"/>
      <c r="L43" s="168" t="e">
        <f t="shared" ref="L43:L45" si="0">B43*0.25</f>
        <v>#DIV/0!</v>
      </c>
      <c r="M43" s="168"/>
    </row>
    <row r="44" spans="1:15" ht="18" customHeight="1" x14ac:dyDescent="0.3">
      <c r="A44" s="30" t="s">
        <v>140</v>
      </c>
      <c r="B44" s="28" t="e">
        <f>(L34/M34)*100</f>
        <v>#DIV/0!</v>
      </c>
      <c r="C44" s="209"/>
      <c r="D44" s="207"/>
      <c r="E44" s="207"/>
      <c r="F44" s="207"/>
      <c r="G44" s="207"/>
      <c r="H44" s="207"/>
      <c r="I44" s="207"/>
      <c r="J44" s="207"/>
      <c r="K44" s="207"/>
      <c r="L44" s="168" t="e">
        <f t="shared" si="0"/>
        <v>#DIV/0!</v>
      </c>
      <c r="M44" s="168"/>
    </row>
    <row r="45" spans="1:15" ht="18" customHeight="1" x14ac:dyDescent="0.3">
      <c r="A45" s="30" t="s">
        <v>144</v>
      </c>
      <c r="B45" s="28" t="e">
        <f>(L38/M38)*100</f>
        <v>#DIV/0!</v>
      </c>
      <c r="C45" s="209"/>
      <c r="D45" s="207"/>
      <c r="E45" s="207"/>
      <c r="F45" s="207"/>
      <c r="G45" s="207"/>
      <c r="H45" s="207"/>
      <c r="I45" s="207"/>
      <c r="J45" s="207"/>
      <c r="K45" s="207"/>
      <c r="L45" s="168" t="e">
        <f t="shared" si="0"/>
        <v>#DIV/0!</v>
      </c>
      <c r="M45" s="168"/>
    </row>
    <row r="46" spans="1:15" ht="18" customHeight="1" x14ac:dyDescent="0.3">
      <c r="A46" s="201" t="s">
        <v>156</v>
      </c>
      <c r="B46" s="201"/>
      <c r="C46" s="201"/>
      <c r="D46" s="201"/>
      <c r="E46" s="201"/>
      <c r="F46" s="201"/>
      <c r="G46" s="201"/>
      <c r="H46" s="201"/>
      <c r="I46" s="201"/>
      <c r="J46" s="201"/>
      <c r="K46" s="201"/>
      <c r="L46" s="202" t="e">
        <f>L42+L43+L44+L45</f>
        <v>#DIV/0!</v>
      </c>
      <c r="M46" s="202"/>
    </row>
    <row r="47" spans="1:15" s="1" customFormat="1" ht="18" customHeight="1" x14ac:dyDescent="0.3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2"/>
      <c r="M47" s="102"/>
    </row>
    <row r="48" spans="1:15" s="1" customFormat="1" ht="18" customHeight="1" x14ac:dyDescent="0.3">
      <c r="A48" s="40" t="s">
        <v>116</v>
      </c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2"/>
      <c r="M48" s="102"/>
    </row>
    <row r="49" spans="1:13" x14ac:dyDescent="0.3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</row>
    <row r="50" spans="1:13" ht="19.95" customHeight="1" x14ac:dyDescent="0.35">
      <c r="A50" s="96" t="s">
        <v>167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</row>
    <row r="51" spans="1:13" ht="19.95" customHeight="1" x14ac:dyDescent="0.3">
      <c r="A51" s="26" t="s">
        <v>92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</row>
    <row r="52" spans="1:13" ht="19.95" customHeight="1" x14ac:dyDescent="0.3">
      <c r="A52" s="24" t="s">
        <v>114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</row>
    <row r="53" spans="1:13" ht="19.95" customHeight="1" x14ac:dyDescent="0.3">
      <c r="A53" s="197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</row>
    <row r="54" spans="1:13" ht="36" x14ac:dyDescent="0.3">
      <c r="A54" s="45" t="s">
        <v>158</v>
      </c>
      <c r="B54" s="44" t="s">
        <v>12</v>
      </c>
      <c r="C54" s="45" t="s">
        <v>13</v>
      </c>
      <c r="D54" s="45" t="s">
        <v>14</v>
      </c>
      <c r="E54" s="44" t="s">
        <v>15</v>
      </c>
      <c r="F54" s="44" t="s">
        <v>16</v>
      </c>
      <c r="G54" s="45" t="s">
        <v>17</v>
      </c>
      <c r="H54" s="44" t="s">
        <v>18</v>
      </c>
      <c r="I54" s="45" t="s">
        <v>19</v>
      </c>
      <c r="J54" s="44" t="s">
        <v>20</v>
      </c>
      <c r="K54" s="45" t="s">
        <v>21</v>
      </c>
      <c r="L54" s="45" t="s">
        <v>22</v>
      </c>
      <c r="M54" s="45" t="s">
        <v>23</v>
      </c>
    </row>
    <row r="55" spans="1:13" ht="18" x14ac:dyDescent="0.3">
      <c r="A55" s="194" t="s">
        <v>137</v>
      </c>
      <c r="B55" s="195"/>
      <c r="C55" s="195"/>
      <c r="D55" s="195"/>
      <c r="E55" s="195"/>
      <c r="F55" s="195"/>
      <c r="G55" s="195"/>
      <c r="H55" s="196"/>
      <c r="I55" s="178" t="s">
        <v>94</v>
      </c>
      <c r="J55" s="179"/>
      <c r="K55" s="179"/>
      <c r="L55" s="179"/>
      <c r="M55" s="180"/>
    </row>
    <row r="56" spans="1:13" s="121" customFormat="1" ht="46.8" x14ac:dyDescent="0.3">
      <c r="A56" s="94" t="s">
        <v>170</v>
      </c>
      <c r="B56" s="117"/>
      <c r="C56" s="118"/>
      <c r="D56" s="118"/>
      <c r="E56" s="117"/>
      <c r="F56" s="117"/>
      <c r="G56" s="118"/>
      <c r="H56" s="117"/>
      <c r="I56" s="118"/>
      <c r="J56" s="117"/>
      <c r="K56" s="118"/>
      <c r="L56" s="119">
        <f>SUM(B56:K56)</f>
        <v>0</v>
      </c>
      <c r="M56" s="120"/>
    </row>
    <row r="57" spans="1:13" ht="19.95" customHeight="1" x14ac:dyDescent="0.3">
      <c r="A57" s="169" t="s">
        <v>159</v>
      </c>
      <c r="B57" s="170"/>
      <c r="C57" s="170"/>
      <c r="D57" s="170"/>
      <c r="E57" s="170"/>
      <c r="F57" s="170"/>
      <c r="G57" s="170"/>
      <c r="H57" s="170"/>
      <c r="I57" s="170"/>
      <c r="J57" s="170"/>
      <c r="K57" s="170"/>
      <c r="L57" s="171"/>
      <c r="M57" s="116" t="e">
        <f>(L56/M56)*100</f>
        <v>#DIV/0!</v>
      </c>
    </row>
    <row r="58" spans="1:13" ht="19.95" customHeight="1" x14ac:dyDescent="0.3">
      <c r="A58" s="193"/>
      <c r="B58" s="193"/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</row>
    <row r="59" spans="1:13" ht="19.95" customHeight="1" x14ac:dyDescent="0.3">
      <c r="A59" s="165" t="s">
        <v>139</v>
      </c>
      <c r="B59" s="166"/>
      <c r="C59" s="166"/>
      <c r="D59" s="166"/>
      <c r="E59" s="166"/>
      <c r="F59" s="166"/>
      <c r="G59" s="166"/>
      <c r="H59" s="167"/>
      <c r="I59" s="178" t="s">
        <v>94</v>
      </c>
      <c r="J59" s="179"/>
      <c r="K59" s="179"/>
      <c r="L59" s="179"/>
      <c r="M59" s="184"/>
    </row>
    <row r="60" spans="1:13" s="121" customFormat="1" ht="30" customHeight="1" x14ac:dyDescent="0.3">
      <c r="A60" s="122" t="s">
        <v>90</v>
      </c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97">
        <f>SUM(B60:K60)</f>
        <v>0</v>
      </c>
      <c r="M60" s="71"/>
    </row>
    <row r="61" spans="1:13" s="121" customFormat="1" ht="30" customHeight="1" x14ac:dyDescent="0.3">
      <c r="A61" s="122" t="s">
        <v>91</v>
      </c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97">
        <f>SUM(B61:K61)</f>
        <v>0</v>
      </c>
      <c r="M61" s="71"/>
    </row>
    <row r="62" spans="1:13" s="121" customFormat="1" ht="19.95" customHeight="1" x14ac:dyDescent="0.3">
      <c r="A62" s="210" t="s">
        <v>138</v>
      </c>
      <c r="B62" s="211"/>
      <c r="C62" s="211"/>
      <c r="D62" s="211"/>
      <c r="E62" s="211"/>
      <c r="F62" s="211"/>
      <c r="G62" s="211"/>
      <c r="H62" s="211"/>
      <c r="I62" s="211"/>
      <c r="J62" s="211"/>
      <c r="K62" s="212"/>
      <c r="L62" s="98">
        <f>IF(L60&gt;=L61,L60,L61)</f>
        <v>0</v>
      </c>
      <c r="M62" s="98">
        <f>IF(M60&gt;=M61,M60,M61)</f>
        <v>0</v>
      </c>
    </row>
    <row r="63" spans="1:13" ht="19.95" customHeight="1" x14ac:dyDescent="0.3">
      <c r="A63" s="172" t="s">
        <v>160</v>
      </c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4"/>
      <c r="M63" s="116" t="e">
        <f>(L62/M62)*100</f>
        <v>#DIV/0!</v>
      </c>
    </row>
    <row r="64" spans="1:13" x14ac:dyDescent="0.3">
      <c r="A64" s="207"/>
      <c r="B64" s="207"/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</row>
    <row r="65" spans="1:13" ht="18" x14ac:dyDescent="0.35">
      <c r="A65" s="208" t="s">
        <v>161</v>
      </c>
      <c r="B65" s="208"/>
      <c r="C65" s="208"/>
      <c r="D65" s="208"/>
      <c r="E65" s="208"/>
      <c r="F65" s="208"/>
      <c r="G65" s="208"/>
      <c r="H65" s="208"/>
      <c r="I65" s="208"/>
      <c r="J65" s="208"/>
      <c r="K65" s="208"/>
      <c r="L65" s="208"/>
      <c r="M65" s="208"/>
    </row>
    <row r="66" spans="1:13" ht="16.95" customHeight="1" x14ac:dyDescent="0.3">
      <c r="A66" s="100" t="s">
        <v>137</v>
      </c>
      <c r="B66" s="98" t="e">
        <f>(L56/M56)*100</f>
        <v>#DIV/0!</v>
      </c>
      <c r="C66" s="209" t="s">
        <v>162</v>
      </c>
      <c r="D66" s="209"/>
      <c r="E66" s="207"/>
      <c r="F66" s="207"/>
      <c r="G66" s="207"/>
      <c r="H66" s="207"/>
      <c r="I66" s="207"/>
      <c r="J66" s="207"/>
      <c r="K66" s="207"/>
      <c r="L66" s="168" t="e">
        <f>B66*0.25</f>
        <v>#DIV/0!</v>
      </c>
      <c r="M66" s="168"/>
    </row>
    <row r="67" spans="1:13" ht="16.95" customHeight="1" x14ac:dyDescent="0.3">
      <c r="A67" s="30" t="s">
        <v>143</v>
      </c>
      <c r="B67" s="28" t="e">
        <f>(L62/M62)*100</f>
        <v>#DIV/0!</v>
      </c>
      <c r="C67" s="209" t="s">
        <v>163</v>
      </c>
      <c r="D67" s="209"/>
      <c r="E67" s="207"/>
      <c r="F67" s="207"/>
      <c r="G67" s="207"/>
      <c r="H67" s="207"/>
      <c r="I67" s="207"/>
      <c r="J67" s="207"/>
      <c r="K67" s="207"/>
      <c r="L67" s="168" t="e">
        <f>B67*0.75</f>
        <v>#DIV/0!</v>
      </c>
      <c r="M67" s="168"/>
    </row>
    <row r="68" spans="1:13" ht="16.95" customHeight="1" x14ac:dyDescent="0.3">
      <c r="A68" s="201" t="s">
        <v>107</v>
      </c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2" t="e">
        <f>L66+L67</f>
        <v>#DIV/0!</v>
      </c>
      <c r="M68" s="202"/>
    </row>
    <row r="69" spans="1:13" x14ac:dyDescent="0.3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</row>
    <row r="70" spans="1:13" x14ac:dyDescent="0.3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</row>
    <row r="71" spans="1:13" x14ac:dyDescent="0.3">
      <c r="A71" s="40" t="s">
        <v>116</v>
      </c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</row>
    <row r="72" spans="1:13" x14ac:dyDescent="0.3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</row>
    <row r="73" spans="1:13" ht="18" x14ac:dyDescent="0.35">
      <c r="A73" s="208" t="s">
        <v>164</v>
      </c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</row>
    <row r="74" spans="1:13" x14ac:dyDescent="0.3">
      <c r="A74" s="100" t="s">
        <v>137</v>
      </c>
      <c r="B74" s="98" t="e">
        <f>M6+M13+M25+M57</f>
        <v>#DIV/0!</v>
      </c>
      <c r="C74" s="209" t="s">
        <v>145</v>
      </c>
      <c r="D74" s="221" t="s">
        <v>165</v>
      </c>
      <c r="E74" s="222"/>
      <c r="F74" s="222"/>
      <c r="G74" s="222"/>
      <c r="H74" s="222"/>
      <c r="I74" s="222"/>
      <c r="J74" s="222"/>
      <c r="K74" s="223"/>
      <c r="L74" s="168" t="e">
        <f>B74*0.25</f>
        <v>#DIV/0!</v>
      </c>
      <c r="M74" s="168"/>
    </row>
    <row r="75" spans="1:13" x14ac:dyDescent="0.3">
      <c r="A75" s="30" t="s">
        <v>143</v>
      </c>
      <c r="B75" s="28" t="e">
        <f>M31+M63</f>
        <v>#DIV/0!</v>
      </c>
      <c r="C75" s="209"/>
      <c r="D75" s="219"/>
      <c r="E75" s="215"/>
      <c r="F75" s="215"/>
      <c r="G75" s="215"/>
      <c r="H75" s="215"/>
      <c r="I75" s="213"/>
      <c r="J75" s="213"/>
      <c r="K75" s="214"/>
      <c r="L75" s="168" t="e">
        <f t="shared" ref="L75:L77" si="1">B75*0.25</f>
        <v>#DIV/0!</v>
      </c>
      <c r="M75" s="168"/>
    </row>
    <row r="76" spans="1:13" x14ac:dyDescent="0.3">
      <c r="A76" s="30" t="s">
        <v>140</v>
      </c>
      <c r="B76" s="28" t="e">
        <f>M35</f>
        <v>#DIV/0!</v>
      </c>
      <c r="C76" s="209"/>
      <c r="D76" s="219"/>
      <c r="E76" s="215"/>
      <c r="F76" s="215"/>
      <c r="G76" s="215"/>
      <c r="H76" s="215"/>
      <c r="I76" s="215"/>
      <c r="J76" s="215"/>
      <c r="K76" s="216"/>
      <c r="L76" s="168" t="e">
        <f t="shared" si="1"/>
        <v>#DIV/0!</v>
      </c>
      <c r="M76" s="168"/>
    </row>
    <row r="77" spans="1:13" x14ac:dyDescent="0.3">
      <c r="A77" s="30" t="s">
        <v>144</v>
      </c>
      <c r="B77" s="28" t="e">
        <f>M39</f>
        <v>#DIV/0!</v>
      </c>
      <c r="C77" s="209"/>
      <c r="D77" s="220"/>
      <c r="E77" s="217"/>
      <c r="F77" s="217"/>
      <c r="G77" s="217"/>
      <c r="H77" s="217"/>
      <c r="I77" s="217"/>
      <c r="J77" s="217"/>
      <c r="K77" s="218"/>
      <c r="L77" s="168" t="e">
        <f t="shared" si="1"/>
        <v>#DIV/0!</v>
      </c>
      <c r="M77" s="168"/>
    </row>
    <row r="78" spans="1:13" x14ac:dyDescent="0.3">
      <c r="A78" s="103" t="s">
        <v>109</v>
      </c>
      <c r="B78" s="224" t="s">
        <v>166</v>
      </c>
      <c r="C78" s="224"/>
      <c r="D78" s="224"/>
      <c r="E78" s="224"/>
      <c r="F78" s="224"/>
      <c r="G78" s="224"/>
      <c r="H78" s="224"/>
      <c r="I78" s="224"/>
      <c r="J78" s="224"/>
      <c r="K78" s="225"/>
      <c r="L78" s="202" t="e">
        <f>L74+L75+L76+L77</f>
        <v>#DIV/0!</v>
      </c>
      <c r="M78" s="202"/>
    </row>
    <row r="79" spans="1:13" x14ac:dyDescent="0.3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</row>
    <row r="80" spans="1:13" x14ac:dyDescent="0.3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</row>
  </sheetData>
  <sheetProtection sheet="1" objects="1" scenarios="1"/>
  <mergeCells count="65">
    <mergeCell ref="L78:M78"/>
    <mergeCell ref="I75:K77"/>
    <mergeCell ref="D75:H77"/>
    <mergeCell ref="D74:K74"/>
    <mergeCell ref="B78:K78"/>
    <mergeCell ref="C74:C77"/>
    <mergeCell ref="L74:M74"/>
    <mergeCell ref="L75:M75"/>
    <mergeCell ref="L76:M76"/>
    <mergeCell ref="L77:M77"/>
    <mergeCell ref="A73:M73"/>
    <mergeCell ref="A68:K68"/>
    <mergeCell ref="L68:M68"/>
    <mergeCell ref="C66:D66"/>
    <mergeCell ref="C67:D67"/>
    <mergeCell ref="E66:K67"/>
    <mergeCell ref="A63:L63"/>
    <mergeCell ref="A64:M64"/>
    <mergeCell ref="A65:M65"/>
    <mergeCell ref="L66:M66"/>
    <mergeCell ref="L67:M67"/>
    <mergeCell ref="A57:L57"/>
    <mergeCell ref="A58:M58"/>
    <mergeCell ref="A59:H59"/>
    <mergeCell ref="I59:M59"/>
    <mergeCell ref="A62:K62"/>
    <mergeCell ref="A30:K30"/>
    <mergeCell ref="I23:M23"/>
    <mergeCell ref="A53:M53"/>
    <mergeCell ref="A55:H55"/>
    <mergeCell ref="I55:M55"/>
    <mergeCell ref="A46:K46"/>
    <mergeCell ref="L46:M46"/>
    <mergeCell ref="L45:M45"/>
    <mergeCell ref="A37:H37"/>
    <mergeCell ref="I37:M37"/>
    <mergeCell ref="A40:M40"/>
    <mergeCell ref="A41:M41"/>
    <mergeCell ref="C42:C45"/>
    <mergeCell ref="D42:K45"/>
    <mergeCell ref="L42:M42"/>
    <mergeCell ref="L43:M43"/>
    <mergeCell ref="A21:M21"/>
    <mergeCell ref="A4:H4"/>
    <mergeCell ref="I4:M4"/>
    <mergeCell ref="A7:M7"/>
    <mergeCell ref="A11:H11"/>
    <mergeCell ref="I11:M11"/>
    <mergeCell ref="A6:L6"/>
    <mergeCell ref="A27:H27"/>
    <mergeCell ref="L44:M44"/>
    <mergeCell ref="A13:L13"/>
    <mergeCell ref="A25:L25"/>
    <mergeCell ref="A31:L31"/>
    <mergeCell ref="A35:L35"/>
    <mergeCell ref="A39:L39"/>
    <mergeCell ref="I33:M33"/>
    <mergeCell ref="A33:H33"/>
    <mergeCell ref="I27:M27"/>
    <mergeCell ref="A36:K36"/>
    <mergeCell ref="L36:M36"/>
    <mergeCell ref="A32:M32"/>
    <mergeCell ref="A26:M26"/>
    <mergeCell ref="A14:M14"/>
    <mergeCell ref="A23:H23"/>
  </mergeCells>
  <phoneticPr fontId="7" type="noConversion"/>
  <pageMargins left="0.75" right="0.75" top="1" bottom="1" header="0.5" footer="0.5"/>
  <pageSetup scale="65" orientation="landscape" horizontalDpi="4294967292" verticalDpi="4294967292" r:id="rId1"/>
  <headerFooter>
    <oddHeader>&amp;C&amp;"Calibri,Bold"&amp;14&amp;K000000Index 4 - Postsecondary Readiness</oddHeader>
    <oddFooter>&amp;R&amp;"Calibri,Regular"&amp;K000000Created by Gaynette Turner, Testing Coordinator, Seminole ISD and ESC-17 Staff_x000D_April 2014</oddFooter>
  </headerFooter>
  <rowBreaks count="3" manualBreakCount="3">
    <brk id="7" max="16383" man="1"/>
    <brk id="14" max="16383" man="1"/>
    <brk id="69" max="16383" man="1"/>
  </rowBreaks>
  <colBreaks count="1" manualBreakCount="1">
    <brk id="13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"/>
  <sheetViews>
    <sheetView view="pageBreakPreview" topLeftCell="A7" zoomScale="60" workbookViewId="0">
      <selection activeCell="M25" sqref="M25"/>
    </sheetView>
  </sheetViews>
  <sheetFormatPr defaultColWidth="11.19921875" defaultRowHeight="15.6" x14ac:dyDescent="0.3"/>
  <cols>
    <col min="7" max="7" width="23.5" customWidth="1"/>
    <col min="8" max="8" width="25.19921875" customWidth="1"/>
    <col min="9" max="9" width="1.296875" customWidth="1"/>
    <col min="10" max="10" width="21.19921875" customWidth="1"/>
    <col min="11" max="11" width="20.796875" customWidth="1"/>
    <col min="12" max="21" width="21.296875" customWidth="1"/>
  </cols>
  <sheetData>
    <row r="1" spans="1:11" x14ac:dyDescent="0.3">
      <c r="A1" s="24" t="s">
        <v>121</v>
      </c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1" x14ac:dyDescent="0.3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</row>
    <row r="3" spans="1:11" s="3" customFormat="1" ht="93.6" x14ac:dyDescent="0.6">
      <c r="A3" s="235" t="s">
        <v>96</v>
      </c>
      <c r="B3" s="235"/>
      <c r="C3" s="235"/>
      <c r="D3" s="235"/>
      <c r="E3" s="235"/>
      <c r="F3" s="235"/>
      <c r="G3" s="72" t="s">
        <v>101</v>
      </c>
      <c r="H3" s="72" t="s">
        <v>102</v>
      </c>
      <c r="I3" s="73"/>
      <c r="J3" s="129" t="s">
        <v>104</v>
      </c>
      <c r="K3" s="72" t="s">
        <v>105</v>
      </c>
    </row>
    <row r="4" spans="1:11" s="3" customFormat="1" ht="34.950000000000003" customHeight="1" x14ac:dyDescent="0.6">
      <c r="A4" s="226" t="s">
        <v>97</v>
      </c>
      <c r="B4" s="227"/>
      <c r="C4" s="227"/>
      <c r="D4" s="227"/>
      <c r="E4" s="227"/>
      <c r="F4" s="228"/>
      <c r="G4" s="74">
        <v>55</v>
      </c>
      <c r="H4" s="74">
        <v>30</v>
      </c>
      <c r="I4" s="75"/>
      <c r="J4" s="14"/>
      <c r="K4" s="76" t="str">
        <f>IF(J4&gt;=$G$4,"YES","NO")</f>
        <v>NO</v>
      </c>
    </row>
    <row r="5" spans="1:11" s="3" customFormat="1" ht="34.950000000000003" customHeight="1" x14ac:dyDescent="0.6">
      <c r="A5" s="229" t="s">
        <v>98</v>
      </c>
      <c r="B5" s="230"/>
      <c r="C5" s="230"/>
      <c r="D5" s="230"/>
      <c r="E5" s="230"/>
      <c r="F5" s="231"/>
      <c r="G5" s="77" t="s">
        <v>103</v>
      </c>
      <c r="H5" s="77" t="s">
        <v>103</v>
      </c>
      <c r="I5" s="75"/>
      <c r="J5" s="77" t="s">
        <v>120</v>
      </c>
      <c r="K5" s="77" t="s">
        <v>120</v>
      </c>
    </row>
    <row r="6" spans="1:11" s="3" customFormat="1" ht="34.950000000000003" customHeight="1" x14ac:dyDescent="0.6">
      <c r="A6" s="232" t="s">
        <v>99</v>
      </c>
      <c r="B6" s="233"/>
      <c r="C6" s="233"/>
      <c r="D6" s="233"/>
      <c r="E6" s="233"/>
      <c r="F6" s="234"/>
      <c r="G6" s="78" t="s">
        <v>103</v>
      </c>
      <c r="H6" s="78" t="s">
        <v>103</v>
      </c>
      <c r="I6" s="75"/>
      <c r="J6" s="78" t="s">
        <v>120</v>
      </c>
      <c r="K6" s="78" t="s">
        <v>120</v>
      </c>
    </row>
    <row r="7" spans="1:11" ht="34.950000000000003" customHeight="1" x14ac:dyDescent="0.6">
      <c r="A7" s="79" t="s">
        <v>100</v>
      </c>
      <c r="B7" s="80"/>
      <c r="C7" s="80"/>
      <c r="D7" s="80"/>
      <c r="E7" s="80"/>
      <c r="F7" s="80"/>
      <c r="G7" s="81">
        <v>12</v>
      </c>
      <c r="H7" s="81">
        <v>35</v>
      </c>
      <c r="I7" s="75"/>
      <c r="J7" s="93"/>
      <c r="K7" s="82" t="str">
        <f>IF(J7&gt;=$G$7,"YES","NO")</f>
        <v>NO</v>
      </c>
    </row>
    <row r="8" spans="1:11" s="1" customFormat="1" ht="15" customHeight="1" x14ac:dyDescent="0.6">
      <c r="A8" s="83"/>
      <c r="B8" s="58"/>
      <c r="C8" s="58"/>
      <c r="D8" s="58"/>
      <c r="E8" s="58"/>
      <c r="F8" s="58"/>
      <c r="G8" s="58"/>
      <c r="H8" s="58"/>
      <c r="I8" s="84"/>
      <c r="J8" s="58"/>
      <c r="K8" s="58"/>
    </row>
    <row r="9" spans="1:11" s="1" customFormat="1" ht="15" customHeight="1" x14ac:dyDescent="0.6">
      <c r="A9" s="85"/>
      <c r="B9" s="58"/>
      <c r="C9" s="58"/>
      <c r="D9" s="58"/>
      <c r="E9" s="58"/>
      <c r="F9" s="58"/>
      <c r="G9" s="58"/>
      <c r="H9" s="58"/>
      <c r="I9" s="84"/>
      <c r="J9" s="58"/>
      <c r="K9" s="58"/>
    </row>
    <row r="10" spans="1:11" ht="93.6" x14ac:dyDescent="0.3">
      <c r="A10" s="235" t="s">
        <v>96</v>
      </c>
      <c r="B10" s="235"/>
      <c r="C10" s="235"/>
      <c r="D10" s="235"/>
      <c r="E10" s="235"/>
      <c r="F10" s="235"/>
      <c r="G10" s="72" t="s">
        <v>101</v>
      </c>
      <c r="H10" s="72" t="s">
        <v>102</v>
      </c>
      <c r="I10" s="86"/>
      <c r="J10" s="129" t="s">
        <v>108</v>
      </c>
      <c r="K10" s="72" t="s">
        <v>111</v>
      </c>
    </row>
    <row r="11" spans="1:11" ht="34.950000000000003" customHeight="1" x14ac:dyDescent="0.6">
      <c r="A11" s="226" t="s">
        <v>97</v>
      </c>
      <c r="B11" s="227"/>
      <c r="C11" s="227"/>
      <c r="D11" s="227"/>
      <c r="E11" s="227"/>
      <c r="F11" s="228"/>
      <c r="G11" s="74">
        <v>55</v>
      </c>
      <c r="H11" s="74">
        <v>30</v>
      </c>
      <c r="I11" s="86"/>
      <c r="J11" s="14"/>
      <c r="K11" s="76" t="str">
        <f>IF(J11&gt;=$G$11,"YES","NO")</f>
        <v>NO</v>
      </c>
    </row>
    <row r="12" spans="1:11" ht="34.950000000000003" customHeight="1" x14ac:dyDescent="0.6">
      <c r="A12" s="229" t="s">
        <v>98</v>
      </c>
      <c r="B12" s="230"/>
      <c r="C12" s="230"/>
      <c r="D12" s="230"/>
      <c r="E12" s="230"/>
      <c r="F12" s="231"/>
      <c r="G12" s="77" t="s">
        <v>103</v>
      </c>
      <c r="H12" s="77" t="s">
        <v>103</v>
      </c>
      <c r="I12" s="86"/>
      <c r="J12" s="77" t="s">
        <v>120</v>
      </c>
      <c r="K12" s="77" t="s">
        <v>120</v>
      </c>
    </row>
    <row r="13" spans="1:11" ht="34.950000000000003" customHeight="1" x14ac:dyDescent="0.6">
      <c r="A13" s="232" t="s">
        <v>99</v>
      </c>
      <c r="B13" s="233"/>
      <c r="C13" s="233"/>
      <c r="D13" s="233"/>
      <c r="E13" s="233"/>
      <c r="F13" s="234"/>
      <c r="G13" s="78" t="s">
        <v>103</v>
      </c>
      <c r="H13" s="78" t="s">
        <v>103</v>
      </c>
      <c r="I13" s="86"/>
      <c r="J13" s="78" t="s">
        <v>120</v>
      </c>
      <c r="K13" s="78" t="s">
        <v>120</v>
      </c>
    </row>
    <row r="14" spans="1:11" ht="34.950000000000003" customHeight="1" x14ac:dyDescent="0.6">
      <c r="A14" s="87" t="s">
        <v>100</v>
      </c>
      <c r="B14" s="88"/>
      <c r="C14" s="88"/>
      <c r="D14" s="88"/>
      <c r="E14" s="88"/>
      <c r="F14" s="88"/>
      <c r="G14" s="81">
        <v>13</v>
      </c>
      <c r="H14" s="81">
        <v>33</v>
      </c>
      <c r="I14" s="86"/>
      <c r="J14" s="15"/>
      <c r="K14" s="82" t="str">
        <f>IF(J14&gt;=$G$14,"YES","NO")</f>
        <v>NO</v>
      </c>
    </row>
    <row r="15" spans="1:11" ht="13.95" customHeight="1" x14ac:dyDescent="0.3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26"/>
    </row>
    <row r="16" spans="1:11" x14ac:dyDescent="0.3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</row>
    <row r="17" spans="1:11" ht="93.6" x14ac:dyDescent="0.3">
      <c r="A17" s="235" t="s">
        <v>96</v>
      </c>
      <c r="B17" s="235"/>
      <c r="C17" s="235"/>
      <c r="D17" s="235"/>
      <c r="E17" s="235"/>
      <c r="F17" s="235"/>
      <c r="G17" s="72" t="s">
        <v>101</v>
      </c>
      <c r="H17" s="72" t="s">
        <v>102</v>
      </c>
      <c r="I17" s="86"/>
      <c r="J17" s="129" t="s">
        <v>106</v>
      </c>
      <c r="K17" s="72" t="s">
        <v>112</v>
      </c>
    </row>
    <row r="18" spans="1:11" ht="31.2" x14ac:dyDescent="0.6">
      <c r="A18" s="226" t="s">
        <v>97</v>
      </c>
      <c r="B18" s="227"/>
      <c r="C18" s="227"/>
      <c r="D18" s="227"/>
      <c r="E18" s="227"/>
      <c r="F18" s="228"/>
      <c r="G18" s="74">
        <v>55</v>
      </c>
      <c r="H18" s="74">
        <v>30</v>
      </c>
      <c r="I18" s="86"/>
      <c r="J18" s="14"/>
      <c r="K18" s="76" t="str">
        <f>IF(J18&gt;=$G$18,"YES","NO")</f>
        <v>NO</v>
      </c>
    </row>
    <row r="19" spans="1:11" ht="31.2" x14ac:dyDescent="0.6">
      <c r="A19" s="229" t="s">
        <v>98</v>
      </c>
      <c r="B19" s="230"/>
      <c r="C19" s="230"/>
      <c r="D19" s="230"/>
      <c r="E19" s="230"/>
      <c r="F19" s="231"/>
      <c r="G19" s="77" t="s">
        <v>103</v>
      </c>
      <c r="H19" s="77" t="s">
        <v>103</v>
      </c>
      <c r="I19" s="86"/>
      <c r="J19" s="77" t="s">
        <v>120</v>
      </c>
      <c r="K19" s="77" t="s">
        <v>120</v>
      </c>
    </row>
    <row r="20" spans="1:11" ht="31.2" x14ac:dyDescent="0.6">
      <c r="A20" s="232" t="s">
        <v>99</v>
      </c>
      <c r="B20" s="233"/>
      <c r="C20" s="233"/>
      <c r="D20" s="233"/>
      <c r="E20" s="233"/>
      <c r="F20" s="234"/>
      <c r="G20" s="78" t="s">
        <v>103</v>
      </c>
      <c r="H20" s="78" t="s">
        <v>103</v>
      </c>
      <c r="I20" s="86"/>
      <c r="J20" s="78" t="s">
        <v>120</v>
      </c>
      <c r="K20" s="78" t="s">
        <v>120</v>
      </c>
    </row>
    <row r="21" spans="1:11" ht="31.2" x14ac:dyDescent="0.6">
      <c r="A21" s="87" t="s">
        <v>100</v>
      </c>
      <c r="B21" s="89"/>
      <c r="C21" s="89"/>
      <c r="D21" s="89"/>
      <c r="E21" s="89"/>
      <c r="F21" s="90"/>
      <c r="G21" s="81">
        <v>57</v>
      </c>
      <c r="H21" s="81">
        <v>33</v>
      </c>
      <c r="I21" s="86"/>
      <c r="J21" s="15"/>
      <c r="K21" s="82" t="str">
        <f>IF(J21&gt;=$G$21,"YES","NO")</f>
        <v>NO</v>
      </c>
    </row>
    <row r="22" spans="1:11" x14ac:dyDescent="0.3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</row>
    <row r="23" spans="1:11" x14ac:dyDescent="0.3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</row>
    <row r="24" spans="1:11" ht="93.6" x14ac:dyDescent="0.3">
      <c r="A24" s="235" t="s">
        <v>96</v>
      </c>
      <c r="B24" s="235"/>
      <c r="C24" s="235"/>
      <c r="D24" s="235"/>
      <c r="E24" s="235"/>
      <c r="F24" s="235"/>
      <c r="G24" s="91" t="s">
        <v>101</v>
      </c>
      <c r="H24" s="130" t="s">
        <v>102</v>
      </c>
      <c r="I24" s="86"/>
      <c r="J24" s="129" t="s">
        <v>107</v>
      </c>
      <c r="K24" s="72" t="s">
        <v>113</v>
      </c>
    </row>
    <row r="25" spans="1:11" ht="31.2" x14ac:dyDescent="0.6">
      <c r="A25" s="226" t="s">
        <v>97</v>
      </c>
      <c r="B25" s="227"/>
      <c r="C25" s="227"/>
      <c r="D25" s="227"/>
      <c r="E25" s="227"/>
      <c r="F25" s="228"/>
      <c r="G25" s="92">
        <v>50</v>
      </c>
      <c r="H25" s="74">
        <v>30</v>
      </c>
      <c r="I25" s="86"/>
      <c r="J25" s="14"/>
      <c r="K25" s="76" t="str">
        <f>IF(J25&gt;=$H$25,"YES","NO")</f>
        <v>NO</v>
      </c>
    </row>
    <row r="26" spans="1:11" ht="31.2" x14ac:dyDescent="0.6">
      <c r="A26" s="229" t="s">
        <v>98</v>
      </c>
      <c r="B26" s="230"/>
      <c r="C26" s="230"/>
      <c r="D26" s="230"/>
      <c r="E26" s="230"/>
      <c r="F26" s="231"/>
      <c r="G26" s="92" t="s">
        <v>103</v>
      </c>
      <c r="H26" s="77" t="s">
        <v>103</v>
      </c>
      <c r="I26" s="86"/>
      <c r="J26" s="77" t="s">
        <v>120</v>
      </c>
      <c r="K26" s="77" t="s">
        <v>120</v>
      </c>
    </row>
    <row r="27" spans="1:11" ht="31.2" x14ac:dyDescent="0.6">
      <c r="A27" s="232" t="s">
        <v>99</v>
      </c>
      <c r="B27" s="233"/>
      <c r="C27" s="233"/>
      <c r="D27" s="233"/>
      <c r="E27" s="233"/>
      <c r="F27" s="234"/>
      <c r="G27" s="92" t="s">
        <v>103</v>
      </c>
      <c r="H27" s="78" t="s">
        <v>103</v>
      </c>
      <c r="I27" s="86"/>
      <c r="J27" s="78" t="s">
        <v>120</v>
      </c>
      <c r="K27" s="78" t="s">
        <v>120</v>
      </c>
    </row>
    <row r="28" spans="1:11" ht="31.2" x14ac:dyDescent="0.6">
      <c r="A28" s="87" t="s">
        <v>100</v>
      </c>
      <c r="B28" s="89"/>
      <c r="C28" s="89"/>
      <c r="D28" s="89"/>
      <c r="E28" s="89"/>
      <c r="F28" s="90"/>
      <c r="G28" s="92">
        <v>57</v>
      </c>
      <c r="H28" s="81">
        <v>33</v>
      </c>
      <c r="I28" s="86"/>
      <c r="J28" s="15"/>
      <c r="K28" s="82" t="str">
        <f>IF(J28&gt;=$H$28,"YES","NO")</f>
        <v>NO</v>
      </c>
    </row>
    <row r="29" spans="1:11" x14ac:dyDescent="0.3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</row>
    <row r="30" spans="1:11" x14ac:dyDescent="0.3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</row>
    <row r="31" spans="1:11" ht="93.6" x14ac:dyDescent="0.3">
      <c r="A31" s="235" t="s">
        <v>96</v>
      </c>
      <c r="B31" s="235"/>
      <c r="C31" s="235"/>
      <c r="D31" s="235"/>
      <c r="E31" s="235"/>
      <c r="F31" s="235"/>
      <c r="G31" s="72" t="s">
        <v>101</v>
      </c>
      <c r="H31" s="72" t="s">
        <v>102</v>
      </c>
      <c r="I31" s="86"/>
      <c r="J31" s="129" t="s">
        <v>109</v>
      </c>
      <c r="K31" s="72" t="s">
        <v>110</v>
      </c>
    </row>
    <row r="32" spans="1:11" ht="31.2" x14ac:dyDescent="0.6">
      <c r="A32" s="226" t="s">
        <v>97</v>
      </c>
      <c r="B32" s="227"/>
      <c r="C32" s="227"/>
      <c r="D32" s="227"/>
      <c r="E32" s="227"/>
      <c r="F32" s="228"/>
      <c r="G32" s="74">
        <v>55</v>
      </c>
      <c r="H32" s="74">
        <v>30</v>
      </c>
      <c r="I32" s="86"/>
      <c r="J32" s="14"/>
      <c r="K32" s="76" t="str">
        <f>IF(J32&gt;=$G$32,"YES","NO")</f>
        <v>NO</v>
      </c>
    </row>
    <row r="33" spans="1:11" ht="31.2" x14ac:dyDescent="0.6">
      <c r="A33" s="229" t="s">
        <v>98</v>
      </c>
      <c r="B33" s="230"/>
      <c r="C33" s="230"/>
      <c r="D33" s="230"/>
      <c r="E33" s="230"/>
      <c r="F33" s="231"/>
      <c r="G33" s="77" t="s">
        <v>103</v>
      </c>
      <c r="H33" s="77" t="s">
        <v>103</v>
      </c>
      <c r="I33" s="86"/>
      <c r="J33" s="77" t="s">
        <v>120</v>
      </c>
      <c r="K33" s="77" t="s">
        <v>120</v>
      </c>
    </row>
    <row r="34" spans="1:11" ht="31.2" x14ac:dyDescent="0.6">
      <c r="A34" s="232" t="s">
        <v>99</v>
      </c>
      <c r="B34" s="233"/>
      <c r="C34" s="233"/>
      <c r="D34" s="233"/>
      <c r="E34" s="233"/>
      <c r="F34" s="234"/>
      <c r="G34" s="78" t="s">
        <v>103</v>
      </c>
      <c r="H34" s="78" t="s">
        <v>103</v>
      </c>
      <c r="I34" s="86"/>
      <c r="J34" s="78" t="s">
        <v>120</v>
      </c>
      <c r="K34" s="78" t="s">
        <v>120</v>
      </c>
    </row>
    <row r="35" spans="1:11" ht="31.2" x14ac:dyDescent="0.6">
      <c r="A35" s="87" t="s">
        <v>100</v>
      </c>
      <c r="B35" s="89"/>
      <c r="C35" s="89"/>
      <c r="D35" s="89"/>
      <c r="E35" s="89"/>
      <c r="F35" s="90"/>
      <c r="G35" s="81">
        <v>57</v>
      </c>
      <c r="H35" s="81">
        <v>33</v>
      </c>
      <c r="I35" s="86"/>
      <c r="J35" s="15"/>
      <c r="K35" s="82" t="str">
        <f>IF(J35&gt;=$G$35,"YES","NO")</f>
        <v>NO</v>
      </c>
    </row>
  </sheetData>
  <mergeCells count="20">
    <mergeCell ref="A27:F27"/>
    <mergeCell ref="A31:F31"/>
    <mergeCell ref="A32:F32"/>
    <mergeCell ref="A33:F33"/>
    <mergeCell ref="A34:F34"/>
    <mergeCell ref="A19:F19"/>
    <mergeCell ref="A20:F20"/>
    <mergeCell ref="A24:F24"/>
    <mergeCell ref="A25:F25"/>
    <mergeCell ref="A26:F26"/>
    <mergeCell ref="A11:F11"/>
    <mergeCell ref="A12:F12"/>
    <mergeCell ref="A13:F13"/>
    <mergeCell ref="A17:F17"/>
    <mergeCell ref="A18:F18"/>
    <mergeCell ref="A4:F4"/>
    <mergeCell ref="A5:F5"/>
    <mergeCell ref="A6:F6"/>
    <mergeCell ref="A3:F3"/>
    <mergeCell ref="A10:F10"/>
  </mergeCells>
  <phoneticPr fontId="7" type="noConversion"/>
  <pageMargins left="0.75" right="0.75" top="1" bottom="1" header="0.5" footer="0.5"/>
  <pageSetup scale="50" orientation="portrait" horizontalDpi="4294967292" verticalDpi="4294967292" r:id="rId1"/>
  <headerFooter>
    <oddHeader>&amp;C&amp;"Calibri,Bold"&amp;14&amp;K000000Performance Index Summary</oddHeader>
    <oddFooter>&amp;R&amp;"Calibri,Regular"&amp;K000000Created by Gaynette Turner, Testing Coordinator, Seminole ISD and ESC-17 Staff_x000D_April 2014</oddFooter>
  </headerFooter>
  <rowBreaks count="1" manualBreakCount="1">
    <brk id="35" max="16383" man="1"/>
  </rowBreaks>
  <colBreaks count="1" manualBreakCount="1">
    <brk id="11" max="1048575" man="1"/>
  </colBreaks>
  <extLst>
    <ext xmlns:mx="http://schemas.microsoft.com/office/mac/excel/2008/main" uri="{64002731-A6B0-56B0-2670-7721B7C09600}">
      <mx:PLV Mode="0" OnePage="0" WScale="10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view="pageBreakPreview" zoomScale="60" workbookViewId="0">
      <selection activeCell="C5" sqref="C5"/>
    </sheetView>
  </sheetViews>
  <sheetFormatPr defaultColWidth="11.19921875" defaultRowHeight="15.6" x14ac:dyDescent="0.3"/>
  <cols>
    <col min="1" max="1" width="109.19921875" customWidth="1"/>
  </cols>
  <sheetData>
    <row r="1" ht="280.95" customHeight="1" x14ac:dyDescent="0.3"/>
    <row r="2" ht="409.05" customHeight="1" x14ac:dyDescent="0.3"/>
    <row r="3" ht="75" customHeight="1" x14ac:dyDescent="0.3"/>
  </sheetData>
  <sheetProtection sheet="1" objects="1" scenarios="1"/>
  <phoneticPr fontId="7" type="noConversion"/>
  <pageMargins left="0.75" right="0.75" top="1" bottom="1" header="0.5" footer="0.5"/>
  <pageSetup scale="84" orientation="portrait" horizontalDpi="4294967292" verticalDpi="4294967292" r:id="rId1"/>
  <headerFooter>
    <oddFooter>&amp;R&amp;"Calibri,Regular"&amp;K000000Created by Gaynette Turner, Testing Coordinator, Seminole ISD and ESC-17 Staff_x000D_April 2014</oddFooter>
  </headerFooter>
  <rowBreaks count="1" manualBreakCount="1">
    <brk id="3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Index 1-Student Achievement</vt:lpstr>
      <vt:lpstr>Index 2- Student Progress</vt:lpstr>
      <vt:lpstr>Index 3 - Closing Perform Gaps</vt:lpstr>
      <vt:lpstr>Index 4-Postsecondary Readiness</vt:lpstr>
      <vt:lpstr>Performance Index Target</vt:lpstr>
      <vt:lpstr>ELL Accountability</vt:lpstr>
      <vt:lpstr>'Index 3 - Closing Perform Gaps'!Print_Titles</vt:lpstr>
    </vt:vector>
  </TitlesOfParts>
  <Company>Seminole ISD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Seminole ISD</dc:creator>
  <cp:lastModifiedBy>Shauna Lane</cp:lastModifiedBy>
  <cp:lastPrinted>2014-05-29T21:05:10Z</cp:lastPrinted>
  <dcterms:created xsi:type="dcterms:W3CDTF">2013-05-06T19:34:39Z</dcterms:created>
  <dcterms:modified xsi:type="dcterms:W3CDTF">2014-06-03T13:49:16Z</dcterms:modified>
</cp:coreProperties>
</file>